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VDOW10\AppData\Roaming\OpenText\DM\Temp\"/>
    </mc:Choice>
  </mc:AlternateContent>
  <xr:revisionPtr revIDLastSave="0" documentId="8_{5803B433-B43B-4D0C-9AA1-08740C80EEC6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Kt. Obwalden" sheetId="1" r:id="rId1"/>
    <sheet name="Sarneraatal" sheetId="8" r:id="rId2"/>
    <sheet name="Engelberg" sheetId="7" r:id="rId3"/>
    <sheet name="Zahlen Grafiken" sheetId="6" r:id="rId4"/>
  </sheets>
  <definedNames>
    <definedName name="_xlnm.Print_Area" localSheetId="2">Engelberg!$A$1:$J$38</definedName>
    <definedName name="_xlnm.Print_Area" localSheetId="0">'Kt. Obwalden'!$A$1:$J$59</definedName>
    <definedName name="_xlnm.Print_Area" localSheetId="1">Sarneraatal!$A$1:$J$54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8" l="1"/>
  <c r="C18" i="8"/>
  <c r="D18" i="8"/>
  <c r="E18" i="8"/>
  <c r="F18" i="8"/>
  <c r="C17" i="8"/>
  <c r="D17" i="8"/>
  <c r="E17" i="8"/>
  <c r="F17" i="8"/>
  <c r="B17" i="8"/>
  <c r="C16" i="8"/>
  <c r="D16" i="8"/>
  <c r="E16" i="8"/>
  <c r="F16" i="8"/>
  <c r="B16" i="8"/>
  <c r="B47" i="6"/>
  <c r="B42" i="6"/>
  <c r="B32" i="6"/>
  <c r="B27" i="6" s="1"/>
  <c r="B13" i="6"/>
  <c r="B8" i="6"/>
  <c r="H17" i="7" l="1"/>
  <c r="H18" i="7"/>
  <c r="H17" i="8"/>
  <c r="H16" i="8"/>
  <c r="H22" i="8"/>
  <c r="H24" i="1"/>
  <c r="H23" i="1"/>
  <c r="H12" i="1"/>
  <c r="H11" i="1"/>
  <c r="H10" i="1"/>
  <c r="H9" i="1"/>
  <c r="H17" i="1"/>
  <c r="H16" i="1"/>
  <c r="H18" i="1"/>
  <c r="H20" i="1"/>
  <c r="H19" i="1"/>
  <c r="H18" i="8"/>
  <c r="B13" i="8" l="1"/>
  <c r="B8" i="8" s="1"/>
  <c r="B13" i="1"/>
  <c r="H13" i="1" s="1"/>
  <c r="B13" i="7"/>
  <c r="C8" i="7"/>
  <c r="D13" i="7"/>
  <c r="D8" i="7" s="1"/>
  <c r="C13" i="8"/>
  <c r="C8" i="8" s="1"/>
  <c r="D13" i="8"/>
  <c r="D8" i="8" s="1"/>
  <c r="C8" i="1"/>
  <c r="H9" i="8"/>
  <c r="H9" i="7"/>
  <c r="H12" i="7"/>
  <c r="H11" i="7"/>
  <c r="H10" i="7"/>
  <c r="H16" i="7"/>
  <c r="C42" i="6"/>
  <c r="C8" i="6"/>
  <c r="C32" i="6"/>
  <c r="C27" i="6" s="1"/>
  <c r="H23" i="8"/>
  <c r="H24" i="8"/>
  <c r="H25" i="8"/>
  <c r="H26" i="8"/>
  <c r="H21" i="8"/>
  <c r="H30" i="8"/>
  <c r="H31" i="8"/>
  <c r="H32" i="8"/>
  <c r="H33" i="8"/>
  <c r="H34" i="8"/>
  <c r="H29" i="8"/>
  <c r="H10" i="8"/>
  <c r="H11" i="8"/>
  <c r="H12" i="8"/>
  <c r="B8" i="7" l="1"/>
  <c r="B8" i="1"/>
  <c r="H8" i="1" s="1"/>
  <c r="H13" i="8"/>
  <c r="H8" i="8"/>
  <c r="H13" i="7"/>
  <c r="H8" i="7" l="1"/>
  <c r="D47" i="6"/>
  <c r="D42" i="6" s="1"/>
  <c r="D32" i="6"/>
  <c r="D27" i="6" s="1"/>
  <c r="D8" i="6"/>
  <c r="F42" i="6" l="1"/>
  <c r="G42" i="6"/>
  <c r="H42" i="6"/>
  <c r="I42" i="6"/>
  <c r="J42" i="6"/>
  <c r="K42" i="6"/>
  <c r="L42" i="6"/>
  <c r="M42" i="6"/>
  <c r="N42" i="6"/>
  <c r="E42" i="6"/>
  <c r="H8" i="6" l="1"/>
  <c r="I8" i="6"/>
  <c r="J8" i="6"/>
  <c r="K8" i="6"/>
  <c r="L8" i="6"/>
  <c r="M8" i="6"/>
  <c r="N8" i="6"/>
  <c r="E8" i="6"/>
  <c r="N27" i="6"/>
  <c r="M27" i="6"/>
  <c r="L27" i="6"/>
  <c r="K27" i="6"/>
  <c r="J27" i="6"/>
  <c r="I27" i="6"/>
  <c r="H27" i="6"/>
  <c r="G27" i="6"/>
  <c r="F27" i="6"/>
  <c r="E27" i="6"/>
  <c r="G8" i="6" l="1"/>
  <c r="F8" i="6"/>
</calcChain>
</file>

<file path=xl/sharedStrings.xml><?xml version="1.0" encoding="utf-8"?>
<sst xmlns="http://schemas.openxmlformats.org/spreadsheetml/2006/main" count="114" uniqueCount="36">
  <si>
    <t>Schweiz</t>
  </si>
  <si>
    <t>Europa</t>
  </si>
  <si>
    <t>Asien</t>
  </si>
  <si>
    <t>Amerika</t>
  </si>
  <si>
    <t>Camping</t>
  </si>
  <si>
    <t>Jugendherbergen</t>
  </si>
  <si>
    <t>Betriebe</t>
  </si>
  <si>
    <t>Autor: Volkswirtschaftsamt, mi</t>
  </si>
  <si>
    <t xml:space="preserve">Betten </t>
  </si>
  <si>
    <t>Afrika / Ozeanien</t>
  </si>
  <si>
    <t>Total</t>
  </si>
  <si>
    <t>Logiernächte 
Hotel</t>
  </si>
  <si>
    <t>Logiernächte 
übrige Kategorien</t>
  </si>
  <si>
    <t>Zahlen für Erstellung Grafiken</t>
  </si>
  <si>
    <t>Betriebe/Betten
Hotel</t>
  </si>
  <si>
    <t>Betriebe/Betten
Übrige Kategorien</t>
  </si>
  <si>
    <t>Sarneraatal</t>
  </si>
  <si>
    <t>Engelberg</t>
  </si>
  <si>
    <t>Kanton Obwalden</t>
  </si>
  <si>
    <t xml:space="preserve">Tourismus Beherbergungsstatistik </t>
  </si>
  <si>
    <t xml:space="preserve">* Stand Dezember </t>
  </si>
  <si>
    <t>Logiernächte 
Gemeinden</t>
  </si>
  <si>
    <t>Sarnen</t>
  </si>
  <si>
    <t>Kerns</t>
  </si>
  <si>
    <t>Sachseln</t>
  </si>
  <si>
    <t>Alpnach</t>
  </si>
  <si>
    <t>Giswil</t>
  </si>
  <si>
    <t>Lungern</t>
  </si>
  <si>
    <t>Betten
Gemeinden</t>
  </si>
  <si>
    <t>Quelle: Beherbergungsstatistik des Bundesamt für Statistik BFS (HESTA), Stand 26. Februar 2025</t>
  </si>
  <si>
    <t>Veränderung 2023 -&gt; 2024</t>
  </si>
  <si>
    <t>Bruttobettenauslastung</t>
  </si>
  <si>
    <t>Bruttozimmerauslastung</t>
  </si>
  <si>
    <t>Zimmer</t>
  </si>
  <si>
    <t>Geöffnete Betriebe 
Hotel</t>
  </si>
  <si>
    <t>Geöffnete Betriebe
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</si>
</sst>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5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8" tint="-0.249977111117893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theme="8" tint="-0.249977111117893"/>
      <name val="Arial"/>
      <family val="2"/>
    </font>
    <font>
      <b/>
      <sz val="11"/>
      <color rgb="FFFF0000"/>
      <name val="Arial"/>
      <family val="2"/>
    </font>
    <font>
      <sz val="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9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3" fillId="2" borderId="0" xfId="0" applyFont="1" applyFill="1"/>
    <xf numFmtId="0" fontId="2" fillId="0" borderId="0" xfId="0" applyFont="1" applyBorder="1"/>
    <xf numFmtId="0" fontId="4" fillId="2" borderId="0" xfId="0" applyFont="1" applyFill="1" applyBorder="1"/>
    <xf numFmtId="0" fontId="2" fillId="2" borderId="0" xfId="0" applyFont="1" applyFill="1" applyBorder="1"/>
    <xf numFmtId="0" fontId="6" fillId="2" borderId="0" xfId="0" applyFont="1" applyFill="1" applyBorder="1" applyAlignment="1">
      <alignment horizontal="right" wrapText="1"/>
    </xf>
    <xf numFmtId="0" fontId="6" fillId="2" borderId="3" xfId="0" applyFont="1" applyFill="1" applyBorder="1"/>
    <xf numFmtId="3" fontId="3" fillId="2" borderId="0" xfId="0" applyNumberFormat="1" applyFont="1" applyFill="1" applyBorder="1" applyAlignment="1">
      <alignment horizontal="right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0" xfId="0" applyFont="1" applyFill="1" applyBorder="1"/>
    <xf numFmtId="3" fontId="3" fillId="2" borderId="0" xfId="0" applyNumberFormat="1" applyFont="1" applyFill="1" applyBorder="1" applyAlignment="1">
      <alignment horizontal="right" indent="1"/>
    </xf>
    <xf numFmtId="9" fontId="3" fillId="2" borderId="0" xfId="0" applyNumberFormat="1" applyFont="1" applyFill="1" applyBorder="1" applyAlignment="1">
      <alignment horizontal="right" indent="1"/>
    </xf>
    <xf numFmtId="164" fontId="3" fillId="2" borderId="0" xfId="0" applyNumberFormat="1" applyFont="1" applyFill="1" applyBorder="1" applyAlignment="1">
      <alignment horizontal="right" indent="1"/>
    </xf>
    <xf numFmtId="49" fontId="3" fillId="2" borderId="0" xfId="0" applyNumberFormat="1" applyFont="1" applyFill="1" applyBorder="1" applyAlignment="1">
      <alignment horizontal="right" indent="1"/>
    </xf>
    <xf numFmtId="0" fontId="3" fillId="2" borderId="0" xfId="0" applyFont="1" applyFill="1" applyBorder="1" applyAlignment="1">
      <alignment horizontal="right" wrapText="1"/>
    </xf>
    <xf numFmtId="0" fontId="3" fillId="2" borderId="3" xfId="0" applyFont="1" applyFill="1" applyBorder="1"/>
    <xf numFmtId="0" fontId="2" fillId="2" borderId="0" xfId="0" applyFont="1" applyFill="1" applyBorder="1" applyAlignment="1"/>
    <xf numFmtId="0" fontId="5" fillId="3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7" fillId="2" borderId="0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right" vertical="center" wrapText="1" indent="1"/>
    </xf>
    <xf numFmtId="3" fontId="6" fillId="2" borderId="4" xfId="0" applyNumberFormat="1" applyFont="1" applyFill="1" applyBorder="1" applyAlignment="1">
      <alignment horizontal="right" indent="1"/>
    </xf>
    <xf numFmtId="3" fontId="6" fillId="2" borderId="3" xfId="0" applyNumberFormat="1" applyFont="1" applyFill="1" applyBorder="1" applyAlignment="1">
      <alignment horizontal="right" indent="1"/>
    </xf>
    <xf numFmtId="3" fontId="3" fillId="2" borderId="6" xfId="0" applyNumberFormat="1" applyFont="1" applyFill="1" applyBorder="1" applyAlignment="1">
      <alignment horizontal="right" indent="1"/>
    </xf>
    <xf numFmtId="3" fontId="3" fillId="2" borderId="5" xfId="0" applyNumberFormat="1" applyFont="1" applyFill="1" applyBorder="1" applyAlignment="1">
      <alignment horizontal="right" indent="1"/>
    </xf>
    <xf numFmtId="3" fontId="3" fillId="2" borderId="8" xfId="0" applyNumberFormat="1" applyFont="1" applyFill="1" applyBorder="1" applyAlignment="1">
      <alignment horizontal="right" indent="1"/>
    </xf>
    <xf numFmtId="3" fontId="3" fillId="2" borderId="7" xfId="0" applyNumberFormat="1" applyFont="1" applyFill="1" applyBorder="1" applyAlignment="1">
      <alignment horizontal="right" indent="1"/>
    </xf>
    <xf numFmtId="3" fontId="3" fillId="2" borderId="4" xfId="0" applyNumberFormat="1" applyFont="1" applyFill="1" applyBorder="1" applyAlignment="1">
      <alignment horizontal="right" indent="1"/>
    </xf>
    <xf numFmtId="3" fontId="3" fillId="2" borderId="3" xfId="0" applyNumberFormat="1" applyFont="1" applyFill="1" applyBorder="1" applyAlignment="1">
      <alignment horizontal="right" indent="1"/>
    </xf>
    <xf numFmtId="9" fontId="3" fillId="2" borderId="3" xfId="0" applyNumberFormat="1" applyFont="1" applyFill="1" applyBorder="1" applyAlignment="1">
      <alignment horizontal="right" indent="1"/>
    </xf>
    <xf numFmtId="9" fontId="3" fillId="2" borderId="7" xfId="0" applyNumberFormat="1" applyFont="1" applyFill="1" applyBorder="1" applyAlignment="1">
      <alignment horizontal="right" indent="1"/>
    </xf>
    <xf numFmtId="0" fontId="6" fillId="3" borderId="1" xfId="0" applyFont="1" applyFill="1" applyBorder="1" applyAlignment="1">
      <alignment horizontal="right" vertical="center" wrapText="1" indent="1"/>
    </xf>
    <xf numFmtId="0" fontId="6" fillId="3" borderId="2" xfId="0" applyFont="1" applyFill="1" applyBorder="1" applyAlignment="1">
      <alignment horizontal="right" vertical="center" indent="1"/>
    </xf>
    <xf numFmtId="0" fontId="6" fillId="3" borderId="1" xfId="0" applyFont="1" applyFill="1" applyBorder="1" applyAlignment="1">
      <alignment horizontal="right" vertical="center" indent="1"/>
    </xf>
    <xf numFmtId="0" fontId="3" fillId="3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10" fillId="0" borderId="0" xfId="0" applyFont="1"/>
    <xf numFmtId="0" fontId="10" fillId="2" borderId="0" xfId="0" applyFont="1" applyFill="1" applyBorder="1"/>
    <xf numFmtId="0" fontId="11" fillId="2" borderId="0" xfId="0" applyFont="1" applyFill="1"/>
    <xf numFmtId="0" fontId="12" fillId="3" borderId="1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right" wrapText="1"/>
    </xf>
    <xf numFmtId="0" fontId="9" fillId="3" borderId="1" xfId="0" applyFont="1" applyFill="1" applyBorder="1" applyAlignment="1">
      <alignment horizontal="right" wrapText="1"/>
    </xf>
    <xf numFmtId="0" fontId="9" fillId="2" borderId="3" xfId="0" applyFont="1" applyFill="1" applyBorder="1"/>
    <xf numFmtId="3" fontId="9" fillId="2" borderId="4" xfId="0" applyNumberFormat="1" applyFont="1" applyFill="1" applyBorder="1" applyAlignment="1">
      <alignment horizontal="right"/>
    </xf>
    <xf numFmtId="3" fontId="9" fillId="2" borderId="3" xfId="0" applyNumberFormat="1" applyFont="1" applyFill="1" applyBorder="1" applyAlignment="1">
      <alignment horizontal="right"/>
    </xf>
    <xf numFmtId="0" fontId="10" fillId="2" borderId="5" xfId="0" applyFont="1" applyFill="1" applyBorder="1"/>
    <xf numFmtId="3" fontId="10" fillId="2" borderId="6" xfId="0" applyNumberFormat="1" applyFont="1" applyFill="1" applyBorder="1" applyAlignment="1">
      <alignment horizontal="right"/>
    </xf>
    <xf numFmtId="3" fontId="10" fillId="2" borderId="5" xfId="0" applyNumberFormat="1" applyFont="1" applyFill="1" applyBorder="1" applyAlignment="1">
      <alignment horizontal="right"/>
    </xf>
    <xf numFmtId="0" fontId="10" fillId="2" borderId="7" xfId="0" applyFont="1" applyFill="1" applyBorder="1"/>
    <xf numFmtId="3" fontId="10" fillId="2" borderId="8" xfId="0" applyNumberFormat="1" applyFont="1" applyFill="1" applyBorder="1" applyAlignment="1">
      <alignment horizontal="right"/>
    </xf>
    <xf numFmtId="3" fontId="10" fillId="2" borderId="7" xfId="0" applyNumberFormat="1" applyFont="1" applyFill="1" applyBorder="1" applyAlignment="1">
      <alignment horizontal="right"/>
    </xf>
    <xf numFmtId="0" fontId="10" fillId="2" borderId="3" xfId="0" applyFont="1" applyFill="1" applyBorder="1"/>
    <xf numFmtId="3" fontId="10" fillId="2" borderId="4" xfId="0" applyNumberFormat="1" applyFont="1" applyFill="1" applyBorder="1" applyAlignment="1">
      <alignment horizontal="right"/>
    </xf>
    <xf numFmtId="3" fontId="10" fillId="2" borderId="3" xfId="0" applyNumberFormat="1" applyFont="1" applyFill="1" applyBorder="1" applyAlignment="1">
      <alignment horizontal="right"/>
    </xf>
    <xf numFmtId="3" fontId="10" fillId="2" borderId="4" xfId="0" applyNumberFormat="1" applyFont="1" applyFill="1" applyBorder="1" applyAlignment="1"/>
    <xf numFmtId="3" fontId="10" fillId="2" borderId="8" xfId="0" applyNumberFormat="1" applyFont="1" applyFill="1" applyBorder="1" applyAlignment="1"/>
    <xf numFmtId="0" fontId="13" fillId="2" borderId="0" xfId="0" applyFont="1" applyFill="1"/>
    <xf numFmtId="0" fontId="7" fillId="2" borderId="0" xfId="0" applyFont="1" applyFill="1" applyBorder="1"/>
    <xf numFmtId="9" fontId="3" fillId="2" borderId="5" xfId="0" applyNumberFormat="1" applyFont="1" applyFill="1" applyBorder="1" applyAlignment="1">
      <alignment horizontal="right" indent="1"/>
    </xf>
    <xf numFmtId="0" fontId="3" fillId="2" borderId="3" xfId="0" applyFont="1" applyFill="1" applyBorder="1" applyAlignment="1"/>
    <xf numFmtId="0" fontId="3" fillId="2" borderId="5" xfId="0" applyFont="1" applyFill="1" applyBorder="1" applyAlignment="1"/>
    <xf numFmtId="0" fontId="3" fillId="2" borderId="7" xfId="0" applyFont="1" applyFill="1" applyBorder="1" applyAlignment="1"/>
    <xf numFmtId="9" fontId="14" fillId="0" borderId="0" xfId="0" applyNumberFormat="1" applyFont="1"/>
    <xf numFmtId="3" fontId="10" fillId="0" borderId="0" xfId="0" applyNumberFormat="1" applyFont="1"/>
    <xf numFmtId="165" fontId="3" fillId="2" borderId="3" xfId="0" applyNumberFormat="1" applyFont="1" applyFill="1" applyBorder="1" applyAlignment="1">
      <alignment horizontal="right" indent="1"/>
    </xf>
    <xf numFmtId="165" fontId="3" fillId="2" borderId="5" xfId="0" applyNumberFormat="1" applyFont="1" applyFill="1" applyBorder="1" applyAlignment="1">
      <alignment horizontal="right" indent="1"/>
    </xf>
    <xf numFmtId="165" fontId="3" fillId="2" borderId="7" xfId="0" applyNumberFormat="1" applyFont="1" applyFill="1" applyBorder="1" applyAlignment="1">
      <alignment horizontal="right" inden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/>
    <xf numFmtId="0" fontId="3" fillId="2" borderId="6" xfId="0" applyFont="1" applyFill="1" applyBorder="1" applyAlignment="1"/>
    <xf numFmtId="0" fontId="3" fillId="2" borderId="8" xfId="0" applyFont="1" applyFill="1" applyBorder="1" applyAlignment="1"/>
    <xf numFmtId="164" fontId="2" fillId="0" borderId="0" xfId="0" applyNumberFormat="1" applyFont="1"/>
    <xf numFmtId="9" fontId="3" fillId="2" borderId="0" xfId="0" applyNumberFormat="1" applyFont="1" applyFill="1" applyBorder="1" applyAlignment="1">
      <alignment horizontal="right" vertical="center" indent="1"/>
    </xf>
    <xf numFmtId="49" fontId="3" fillId="2" borderId="0" xfId="0" applyNumberFormat="1" applyFont="1" applyFill="1" applyBorder="1" applyAlignment="1">
      <alignment horizontal="right" vertical="center" indent="1"/>
    </xf>
    <xf numFmtId="0" fontId="10" fillId="2" borderId="8" xfId="0" applyFont="1" applyFill="1" applyBorder="1"/>
    <xf numFmtId="0" fontId="10" fillId="2" borderId="4" xfId="0" applyFont="1" applyFill="1" applyBorder="1"/>
    <xf numFmtId="164" fontId="6" fillId="2" borderId="0" xfId="0" applyNumberFormat="1" applyFont="1" applyFill="1" applyBorder="1" applyAlignment="1">
      <alignment horizontal="right" indent="1"/>
    </xf>
    <xf numFmtId="9" fontId="6" fillId="2" borderId="5" xfId="0" applyNumberFormat="1" applyFont="1" applyFill="1" applyBorder="1" applyAlignment="1">
      <alignment horizontal="right" indent="1"/>
    </xf>
    <xf numFmtId="165" fontId="3" fillId="2" borderId="6" xfId="0" applyNumberFormat="1" applyFont="1" applyFill="1" applyBorder="1" applyAlignment="1">
      <alignment horizontal="right" indent="1"/>
    </xf>
    <xf numFmtId="165" fontId="3" fillId="2" borderId="8" xfId="0" applyNumberFormat="1" applyFont="1" applyFill="1" applyBorder="1" applyAlignment="1">
      <alignment horizontal="right" indent="1"/>
    </xf>
    <xf numFmtId="9" fontId="3" fillId="2" borderId="0" xfId="0" applyNumberFormat="1" applyFont="1" applyFill="1" applyBorder="1" applyAlignment="1">
      <alignment horizontal="right" vertical="center" indent="1"/>
    </xf>
    <xf numFmtId="49" fontId="3" fillId="2" borderId="0" xfId="0" applyNumberFormat="1" applyFont="1" applyFill="1" applyBorder="1" applyAlignment="1">
      <alignment horizontal="right" vertical="center" wrapText="1" indent="1"/>
    </xf>
    <xf numFmtId="49" fontId="3" fillId="2" borderId="0" xfId="0" applyNumberFormat="1" applyFont="1" applyFill="1" applyBorder="1" applyAlignment="1">
      <alignment horizontal="right" vertical="center" indent="1"/>
    </xf>
    <xf numFmtId="9" fontId="3" fillId="2" borderId="6" xfId="0" applyNumberFormat="1" applyFont="1" applyFill="1" applyBorder="1" applyAlignment="1">
      <alignment horizontal="right" vertical="center" inden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Entwicklung Logiernächte Hotel Kt.</a:t>
            </a:r>
            <a:r>
              <a:rPr lang="de-CH" baseline="0"/>
              <a:t> OW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'Zahlen Grafiken'!$A$9</c:f>
              <c:strCache>
                <c:ptCount val="1"/>
                <c:pt idx="0">
                  <c:v>Schweiz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'Zahlen Grafiken'!$B$7:$K$7</c15:sqref>
                  </c15:fullRef>
                </c:ext>
              </c:extLst>
              <c:f>'Zahlen Grafiken'!$B$7:$K$7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'Zahlen Grafiken'!$E$9:$N$9</c15:sqref>
                  </c15:fullRef>
                </c:ext>
              </c:extLst>
              <c:f>'Zahlen Grafiken'!$E$9:$N$9</c:f>
              <c:numCache>
                <c:formatCode>#,##0</c:formatCode>
                <c:ptCount val="10"/>
                <c:pt idx="0">
                  <c:v>294520</c:v>
                </c:pt>
                <c:pt idx="1">
                  <c:v>246688</c:v>
                </c:pt>
                <c:pt idx="2">
                  <c:v>264468</c:v>
                </c:pt>
                <c:pt idx="3">
                  <c:v>270782</c:v>
                </c:pt>
                <c:pt idx="4">
                  <c:v>250439</c:v>
                </c:pt>
                <c:pt idx="5">
                  <c:v>250285</c:v>
                </c:pt>
                <c:pt idx="6">
                  <c:v>258475</c:v>
                </c:pt>
                <c:pt idx="7">
                  <c:v>254491</c:v>
                </c:pt>
                <c:pt idx="8">
                  <c:v>252972</c:v>
                </c:pt>
                <c:pt idx="9">
                  <c:v>264278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0F-4EB8-BC04-C4E0D89311D4}"/>
            </c:ext>
          </c:extLst>
        </c:ser>
        <c:ser>
          <c:idx val="1"/>
          <c:order val="1"/>
          <c:tx>
            <c:strRef>
              <c:f>'Zahlen Grafiken'!$A$10</c:f>
              <c:strCache>
                <c:ptCount val="1"/>
                <c:pt idx="0">
                  <c:v>Europa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'Zahlen Grafiken'!$B$7:$K$7</c15:sqref>
                  </c15:fullRef>
                </c:ext>
              </c:extLst>
              <c:f>'Zahlen Grafiken'!$B$7:$K$7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'Zahlen Grafiken'!$D$10:$N$10</c15:sqref>
                  </c15:fullRef>
                </c:ext>
              </c:extLst>
              <c:f>'Zahlen Grafiken'!$D$10:$M$10</c:f>
              <c:numCache>
                <c:formatCode>#,##0</c:formatCode>
                <c:ptCount val="10"/>
                <c:pt idx="0">
                  <c:v>116950</c:v>
                </c:pt>
                <c:pt idx="1">
                  <c:v>51819</c:v>
                </c:pt>
                <c:pt idx="2">
                  <c:v>60510</c:v>
                </c:pt>
                <c:pt idx="3">
                  <c:v>116433</c:v>
                </c:pt>
                <c:pt idx="4">
                  <c:v>126762</c:v>
                </c:pt>
                <c:pt idx="5">
                  <c:v>126106</c:v>
                </c:pt>
                <c:pt idx="6">
                  <c:v>121184</c:v>
                </c:pt>
                <c:pt idx="7">
                  <c:v>136430</c:v>
                </c:pt>
                <c:pt idx="8">
                  <c:v>166501</c:v>
                </c:pt>
                <c:pt idx="9">
                  <c:v>181467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0F-4EB8-BC04-C4E0D89311D4}"/>
            </c:ext>
          </c:extLst>
        </c:ser>
        <c:ser>
          <c:idx val="2"/>
          <c:order val="2"/>
          <c:tx>
            <c:strRef>
              <c:f>'Zahlen Grafiken'!$A$11</c:f>
              <c:strCache>
                <c:ptCount val="1"/>
                <c:pt idx="0">
                  <c:v>Asien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'Zahlen Grafiken'!$B$7:$K$7</c15:sqref>
                  </c15:fullRef>
                </c:ext>
              </c:extLst>
              <c:f>'Zahlen Grafiken'!$B$7:$K$7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'Zahlen Grafiken'!$D$11:$N$11</c15:sqref>
                  </c15:fullRef>
                </c:ext>
              </c:extLst>
              <c:f>'Zahlen Grafiken'!$D$11:$M$11</c:f>
              <c:numCache>
                <c:formatCode>#,##0</c:formatCode>
                <c:ptCount val="10"/>
                <c:pt idx="0">
                  <c:v>27422</c:v>
                </c:pt>
                <c:pt idx="1">
                  <c:v>3638</c:v>
                </c:pt>
                <c:pt idx="2">
                  <c:v>13233</c:v>
                </c:pt>
                <c:pt idx="3">
                  <c:v>223564</c:v>
                </c:pt>
                <c:pt idx="4">
                  <c:v>238863</c:v>
                </c:pt>
                <c:pt idx="5">
                  <c:v>228326</c:v>
                </c:pt>
                <c:pt idx="6">
                  <c:v>207209</c:v>
                </c:pt>
                <c:pt idx="7">
                  <c:v>235797</c:v>
                </c:pt>
                <c:pt idx="8">
                  <c:v>173996</c:v>
                </c:pt>
                <c:pt idx="9">
                  <c:v>143713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0F-4EB8-BC04-C4E0D89311D4}"/>
            </c:ext>
          </c:extLst>
        </c:ser>
        <c:ser>
          <c:idx val="3"/>
          <c:order val="3"/>
          <c:tx>
            <c:strRef>
              <c:f>'Zahlen Grafiken'!$A$12</c:f>
              <c:strCache>
                <c:ptCount val="1"/>
                <c:pt idx="0">
                  <c:v>Amerika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'Zahlen Grafiken'!$B$7:$K$7</c15:sqref>
                  </c15:fullRef>
                </c:ext>
              </c:extLst>
              <c:f>'Zahlen Grafiken'!$B$7:$K$7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'Zahlen Grafiken'!$D$12:$N$12</c15:sqref>
                  </c15:fullRef>
                </c:ext>
              </c:extLst>
              <c:f>'Zahlen Grafiken'!$D$12:$M$12</c:f>
              <c:numCache>
                <c:formatCode>#,##0</c:formatCode>
                <c:ptCount val="10"/>
                <c:pt idx="0">
                  <c:v>20641</c:v>
                </c:pt>
                <c:pt idx="1">
                  <c:v>2683</c:v>
                </c:pt>
                <c:pt idx="2">
                  <c:v>3880</c:v>
                </c:pt>
                <c:pt idx="3">
                  <c:v>26451</c:v>
                </c:pt>
                <c:pt idx="4">
                  <c:v>27928</c:v>
                </c:pt>
                <c:pt idx="5">
                  <c:v>29523</c:v>
                </c:pt>
                <c:pt idx="6">
                  <c:v>23724</c:v>
                </c:pt>
                <c:pt idx="7">
                  <c:v>23328</c:v>
                </c:pt>
                <c:pt idx="8">
                  <c:v>25222</c:v>
                </c:pt>
                <c:pt idx="9">
                  <c:v>23071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0F-4EB8-BC04-C4E0D89311D4}"/>
            </c:ext>
          </c:extLst>
        </c:ser>
        <c:ser>
          <c:idx val="4"/>
          <c:order val="4"/>
          <c:tx>
            <c:strRef>
              <c:f>'Zahlen Grafiken'!$A$13</c:f>
              <c:strCache>
                <c:ptCount val="1"/>
                <c:pt idx="0">
                  <c:v>Afrika / Ozeanien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ash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'Zahlen Grafiken'!$B$7:$K$7</c15:sqref>
                  </c15:fullRef>
                </c:ext>
              </c:extLst>
              <c:f>'Zahlen Grafiken'!$B$7:$K$7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'Zahlen Grafiken'!$D$13:$N$13</c15:sqref>
                  </c15:fullRef>
                </c:ext>
              </c:extLst>
              <c:f>'Zahlen Grafiken'!$D$13:$M$13</c:f>
              <c:numCache>
                <c:formatCode>#,##0</c:formatCode>
                <c:ptCount val="10"/>
                <c:pt idx="0">
                  <c:v>2393</c:v>
                </c:pt>
                <c:pt idx="1">
                  <c:v>160</c:v>
                </c:pt>
                <c:pt idx="2">
                  <c:v>990</c:v>
                </c:pt>
                <c:pt idx="3">
                  <c:v>7706</c:v>
                </c:pt>
                <c:pt idx="4">
                  <c:v>8963</c:v>
                </c:pt>
                <c:pt idx="5">
                  <c:v>11274</c:v>
                </c:pt>
                <c:pt idx="6">
                  <c:v>11270</c:v>
                </c:pt>
                <c:pt idx="7">
                  <c:v>9403</c:v>
                </c:pt>
                <c:pt idx="8">
                  <c:v>5028</c:v>
                </c:pt>
                <c:pt idx="9">
                  <c:v>3747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0F-4EB8-BC04-C4E0D8931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584872"/>
        <c:axId val="597104600"/>
      </c:lineChart>
      <c:catAx>
        <c:axId val="59758487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104600"/>
        <c:crosses val="autoZero"/>
        <c:auto val="1"/>
        <c:lblAlgn val="ctr"/>
        <c:lblOffset val="100"/>
        <c:noMultiLvlLbl val="0"/>
      </c:catAx>
      <c:valAx>
        <c:axId val="5971046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584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Herkunft Kt.</a:t>
            </a:r>
            <a:r>
              <a:rPr lang="de-CH" baseline="0"/>
              <a:t> OW</a:t>
            </a:r>
          </a:p>
          <a:p>
            <a:pPr>
              <a:defRPr/>
            </a:pPr>
            <a:endParaRPr lang="de-CH" baseline="0"/>
          </a:p>
        </c:rich>
      </c:tx>
      <c:layout>
        <c:manualLayout>
          <c:xMode val="edge"/>
          <c:yMode val="edge"/>
          <c:x val="0.24948551285108175"/>
          <c:y val="2.20592512182958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146573513734101"/>
          <c:y val="0.16294340948887487"/>
          <c:w val="0.71706852972531809"/>
          <c:h val="0.6272873125370568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9-439D-BF0D-78337C7CC6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0C9-439D-BF0D-78337C7CC6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9-439D-BF0D-78337C7CC6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0C9-439D-BF0D-78337C7CC6B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9-439D-BF0D-78337C7CC6BC}"/>
              </c:ext>
            </c:extLst>
          </c:dPt>
          <c:dLbls>
            <c:delete val="1"/>
          </c:dLbls>
          <c:cat>
            <c:strRef>
              <c:f>'Kt. Obwalden'!$A$9:$A$13</c:f>
              <c:strCache>
                <c:ptCount val="5"/>
                <c:pt idx="0">
                  <c:v>Schweiz</c:v>
                </c:pt>
                <c:pt idx="1">
                  <c:v>Europa</c:v>
                </c:pt>
                <c:pt idx="2">
                  <c:v>Asien</c:v>
                </c:pt>
                <c:pt idx="3">
                  <c:v>Amerika</c:v>
                </c:pt>
                <c:pt idx="4">
                  <c:v>Afrika / Ozeanien</c:v>
                </c:pt>
              </c:strCache>
            </c:strRef>
          </c:cat>
          <c:val>
            <c:numRef>
              <c:f>'Kt. Obwalden'!$B$9:$B$13</c:f>
              <c:numCache>
                <c:formatCode>#,##0</c:formatCode>
                <c:ptCount val="5"/>
                <c:pt idx="0">
                  <c:v>299909</c:v>
                </c:pt>
                <c:pt idx="1">
                  <c:v>132853</c:v>
                </c:pt>
                <c:pt idx="2">
                  <c:v>85787</c:v>
                </c:pt>
                <c:pt idx="3">
                  <c:v>38165</c:v>
                </c:pt>
                <c:pt idx="4">
                  <c:v>6885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9-439D-BF0D-78337C7CC6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973882591874371E-2"/>
          <c:y val="0.81658986079468998"/>
          <c:w val="0.91831587638519385"/>
          <c:h val="0.15705100043655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Logiernächte Camping/Jugendherberge</a:t>
            </a:r>
            <a:r>
              <a:rPr lang="de-CH" baseline="0"/>
              <a:t> </a:t>
            </a:r>
            <a:endParaRPr lang="de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'Zahlen Grafiken'!$A$20</c:f>
              <c:strCache>
                <c:ptCount val="1"/>
                <c:pt idx="0">
                  <c:v>Camping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'Zahlen Grafiken'!$B$19:$M$19</c:f>
              <c:numCache>
                <c:formatCode>General</c:formatCode>
                <c:ptCount val="12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</c:numCache>
            </c:numRef>
          </c:cat>
          <c:val>
            <c:numRef>
              <c:f>'Zahlen Grafiken'!$B$20:$L$20</c:f>
              <c:numCache>
                <c:formatCode>#,##0</c:formatCode>
                <c:ptCount val="11"/>
                <c:pt idx="0">
                  <c:v>138480</c:v>
                </c:pt>
                <c:pt idx="1">
                  <c:v>131256</c:v>
                </c:pt>
                <c:pt idx="2">
                  <c:v>130160</c:v>
                </c:pt>
                <c:pt idx="3">
                  <c:v>146090</c:v>
                </c:pt>
                <c:pt idx="4">
                  <c:v>139343</c:v>
                </c:pt>
                <c:pt idx="5">
                  <c:v>115909</c:v>
                </c:pt>
                <c:pt idx="6">
                  <c:v>104495</c:v>
                </c:pt>
                <c:pt idx="7">
                  <c:v>86872</c:v>
                </c:pt>
                <c:pt idx="8">
                  <c:v>82597</c:v>
                </c:pt>
                <c:pt idx="9">
                  <c:v>81493</c:v>
                </c:pt>
                <c:pt idx="10">
                  <c:v>74904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F1-4478-9EC1-ADCD07DC52D2}"/>
            </c:ext>
          </c:extLst>
        </c:ser>
        <c:ser>
          <c:idx val="1"/>
          <c:order val="1"/>
          <c:tx>
            <c:strRef>
              <c:f>'Zahlen Grafiken'!$A$21</c:f>
              <c:strCache>
                <c:ptCount val="1"/>
                <c:pt idx="0">
                  <c:v>Jugendherbergen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'Zahlen Grafiken'!$B$19:$M$19</c:f>
              <c:numCache>
                <c:formatCode>General</c:formatCode>
                <c:ptCount val="12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</c:numCache>
            </c:numRef>
          </c:cat>
          <c:val>
            <c:numRef>
              <c:f>'Zahlen Grafiken'!$B$21:$L$21</c:f>
              <c:numCache>
                <c:formatCode>#,##0</c:formatCode>
                <c:ptCount val="11"/>
                <c:pt idx="0">
                  <c:v>11692</c:v>
                </c:pt>
                <c:pt idx="1">
                  <c:v>9281</c:v>
                </c:pt>
                <c:pt idx="2">
                  <c:v>8153</c:v>
                </c:pt>
                <c:pt idx="3">
                  <c:v>4773</c:v>
                </c:pt>
                <c:pt idx="4">
                  <c:v>6801</c:v>
                </c:pt>
                <c:pt idx="5">
                  <c:v>9900</c:v>
                </c:pt>
                <c:pt idx="6">
                  <c:v>10359</c:v>
                </c:pt>
                <c:pt idx="7">
                  <c:v>10909</c:v>
                </c:pt>
                <c:pt idx="8">
                  <c:v>10435</c:v>
                </c:pt>
                <c:pt idx="9">
                  <c:v>10515</c:v>
                </c:pt>
                <c:pt idx="10">
                  <c:v>12134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F1-4478-9EC1-ADCD07DC5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584872"/>
        <c:axId val="597104600"/>
      </c:lineChart>
      <c:catAx>
        <c:axId val="59758487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104600"/>
        <c:crosses val="autoZero"/>
        <c:auto val="1"/>
        <c:lblAlgn val="ctr"/>
        <c:lblOffset val="100"/>
        <c:noMultiLvlLbl val="0"/>
      </c:catAx>
      <c:valAx>
        <c:axId val="5971046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584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Entwicklung Logiernächte Sarneraatal</a:t>
            </a:r>
            <a:r>
              <a:rPr lang="de-CH" baseline="0"/>
              <a:t> </a:t>
            </a:r>
            <a:endParaRPr lang="de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'Zahlen Grafiken'!$A$28</c:f>
              <c:strCache>
                <c:ptCount val="1"/>
                <c:pt idx="0">
                  <c:v>Schweiz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'Zahlen Grafiken'!$B$26:$N$26</c15:sqref>
                  </c15:fullRef>
                </c:ext>
              </c:extLst>
              <c:f>('Zahlen Grafiken'!$B$26:$K$26,'Zahlen Grafiken'!$M$26:$N$26)</c:f>
              <c:numCache>
                <c:formatCode>General</c:formatCode>
                <c:ptCount val="12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2013</c:v>
                </c:pt>
                <c:pt idx="11">
                  <c:v>2012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'Zahlen Grafiken'!$D$28:$N$28</c15:sqref>
                  </c15:fullRef>
                </c:ext>
              </c:extLst>
              <c:f>'Zahlen Grafiken'!$D$28:$M$28</c:f>
              <c:numCache>
                <c:formatCode>#,##0</c:formatCode>
                <c:ptCount val="10"/>
                <c:pt idx="0">
                  <c:v>150352</c:v>
                </c:pt>
                <c:pt idx="1">
                  <c:v>165879</c:v>
                </c:pt>
                <c:pt idx="2">
                  <c:v>144334</c:v>
                </c:pt>
                <c:pt idx="3">
                  <c:v>147045</c:v>
                </c:pt>
                <c:pt idx="4">
                  <c:v>148759</c:v>
                </c:pt>
                <c:pt idx="5">
                  <c:v>137533</c:v>
                </c:pt>
                <c:pt idx="6">
                  <c:v>139993</c:v>
                </c:pt>
                <c:pt idx="7">
                  <c:v>141814</c:v>
                </c:pt>
                <c:pt idx="8">
                  <c:v>143807</c:v>
                </c:pt>
                <c:pt idx="9">
                  <c:v>146680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A0-4076-88B8-ED0A01883CCD}"/>
            </c:ext>
          </c:extLst>
        </c:ser>
        <c:ser>
          <c:idx val="1"/>
          <c:order val="1"/>
          <c:tx>
            <c:strRef>
              <c:f>'Zahlen Grafiken'!$A$29</c:f>
              <c:strCache>
                <c:ptCount val="1"/>
                <c:pt idx="0">
                  <c:v>Europa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'Zahlen Grafiken'!$B$26:$N$26</c15:sqref>
                  </c15:fullRef>
                </c:ext>
              </c:extLst>
              <c:f>('Zahlen Grafiken'!$B$26:$K$26,'Zahlen Grafiken'!$M$26:$N$26)</c:f>
              <c:numCache>
                <c:formatCode>General</c:formatCode>
                <c:ptCount val="12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2013</c:v>
                </c:pt>
                <c:pt idx="11">
                  <c:v>2012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'Zahlen Grafiken'!$D$29:$N$29</c15:sqref>
                  </c15:fullRef>
                </c:ext>
              </c:extLst>
              <c:f>'Zahlen Grafiken'!$D$29:$M$29</c:f>
              <c:numCache>
                <c:formatCode>#,##0</c:formatCode>
                <c:ptCount val="10"/>
                <c:pt idx="0">
                  <c:v>40164</c:v>
                </c:pt>
                <c:pt idx="1">
                  <c:v>23186</c:v>
                </c:pt>
                <c:pt idx="2">
                  <c:v>19039</c:v>
                </c:pt>
                <c:pt idx="3">
                  <c:v>49151</c:v>
                </c:pt>
                <c:pt idx="4">
                  <c:v>47780</c:v>
                </c:pt>
                <c:pt idx="5">
                  <c:v>56266</c:v>
                </c:pt>
                <c:pt idx="6">
                  <c:v>53029</c:v>
                </c:pt>
                <c:pt idx="7">
                  <c:v>67605</c:v>
                </c:pt>
                <c:pt idx="8">
                  <c:v>85176</c:v>
                </c:pt>
                <c:pt idx="9">
                  <c:v>87763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A0-4076-88B8-ED0A01883CCD}"/>
            </c:ext>
          </c:extLst>
        </c:ser>
        <c:ser>
          <c:idx val="2"/>
          <c:order val="2"/>
          <c:tx>
            <c:strRef>
              <c:f>'Zahlen Grafiken'!$A$30</c:f>
              <c:strCache>
                <c:ptCount val="1"/>
                <c:pt idx="0">
                  <c:v>Asien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'Zahlen Grafiken'!$B$26:$N$26</c15:sqref>
                  </c15:fullRef>
                </c:ext>
              </c:extLst>
              <c:f>('Zahlen Grafiken'!$B$26:$K$26,'Zahlen Grafiken'!$M$26:$N$26)</c:f>
              <c:numCache>
                <c:formatCode>General</c:formatCode>
                <c:ptCount val="12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2013</c:v>
                </c:pt>
                <c:pt idx="11">
                  <c:v>2012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'Zahlen Grafiken'!$D$30:$N$30</c15:sqref>
                  </c15:fullRef>
                </c:ext>
              </c:extLst>
              <c:f>'Zahlen Grafiken'!$D$30:$M$30</c:f>
              <c:numCache>
                <c:formatCode>#,##0</c:formatCode>
                <c:ptCount val="10"/>
                <c:pt idx="0">
                  <c:v>4011</c:v>
                </c:pt>
                <c:pt idx="1">
                  <c:v>694</c:v>
                </c:pt>
                <c:pt idx="2">
                  <c:v>2996</c:v>
                </c:pt>
                <c:pt idx="3">
                  <c:v>78383</c:v>
                </c:pt>
                <c:pt idx="4">
                  <c:v>82619</c:v>
                </c:pt>
                <c:pt idx="5">
                  <c:v>74102</c:v>
                </c:pt>
                <c:pt idx="6">
                  <c:v>73186</c:v>
                </c:pt>
                <c:pt idx="7">
                  <c:v>85065</c:v>
                </c:pt>
                <c:pt idx="8">
                  <c:v>54860</c:v>
                </c:pt>
                <c:pt idx="9">
                  <c:v>39121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A0-4076-88B8-ED0A01883CCD}"/>
            </c:ext>
          </c:extLst>
        </c:ser>
        <c:ser>
          <c:idx val="3"/>
          <c:order val="3"/>
          <c:tx>
            <c:strRef>
              <c:f>'Zahlen Grafiken'!$A$31</c:f>
              <c:strCache>
                <c:ptCount val="1"/>
                <c:pt idx="0">
                  <c:v>Amerika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'Zahlen Grafiken'!$B$26:$N$26</c15:sqref>
                  </c15:fullRef>
                </c:ext>
              </c:extLst>
              <c:f>('Zahlen Grafiken'!$B$26:$K$26,'Zahlen Grafiken'!$M$26:$N$26)</c:f>
              <c:numCache>
                <c:formatCode>General</c:formatCode>
                <c:ptCount val="12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2013</c:v>
                </c:pt>
                <c:pt idx="11">
                  <c:v>2012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'Zahlen Grafiken'!$D$31:$N$31</c15:sqref>
                  </c15:fullRef>
                </c:ext>
              </c:extLst>
              <c:f>'Zahlen Grafiken'!$D$31:$M$31</c:f>
              <c:numCache>
                <c:formatCode>#,##0</c:formatCode>
                <c:ptCount val="10"/>
                <c:pt idx="0">
                  <c:v>2777</c:v>
                </c:pt>
                <c:pt idx="1">
                  <c:v>459</c:v>
                </c:pt>
                <c:pt idx="2">
                  <c:v>315</c:v>
                </c:pt>
                <c:pt idx="3">
                  <c:v>4605</c:v>
                </c:pt>
                <c:pt idx="4">
                  <c:v>9618</c:v>
                </c:pt>
                <c:pt idx="5">
                  <c:v>13550</c:v>
                </c:pt>
                <c:pt idx="6">
                  <c:v>14094</c:v>
                </c:pt>
                <c:pt idx="7">
                  <c:v>13341</c:v>
                </c:pt>
                <c:pt idx="8">
                  <c:v>15118</c:v>
                </c:pt>
                <c:pt idx="9">
                  <c:v>14708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A0-4076-88B8-ED0A01883CCD}"/>
            </c:ext>
          </c:extLst>
        </c:ser>
        <c:ser>
          <c:idx val="4"/>
          <c:order val="4"/>
          <c:tx>
            <c:strRef>
              <c:f>'Zahlen Grafiken'!$A$32</c:f>
              <c:strCache>
                <c:ptCount val="1"/>
                <c:pt idx="0">
                  <c:v>Afrika / Ozeanien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ash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'Zahlen Grafiken'!$B$26:$N$26</c15:sqref>
                  </c15:fullRef>
                </c:ext>
              </c:extLst>
              <c:f>('Zahlen Grafiken'!$B$26:$K$26,'Zahlen Grafiken'!$M$26:$N$26)</c:f>
              <c:numCache>
                <c:formatCode>General</c:formatCode>
                <c:ptCount val="12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2013</c:v>
                </c:pt>
                <c:pt idx="11">
                  <c:v>2012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'Zahlen Grafiken'!$D$32:$N$32</c15:sqref>
                  </c15:fullRef>
                </c:ext>
              </c:extLst>
              <c:f>'Zahlen Grafiken'!$D$32:$M$32</c:f>
              <c:numCache>
                <c:formatCode>#,##0</c:formatCode>
                <c:ptCount val="10"/>
                <c:pt idx="0">
                  <c:v>377</c:v>
                </c:pt>
                <c:pt idx="1">
                  <c:v>71</c:v>
                </c:pt>
                <c:pt idx="2">
                  <c:v>89</c:v>
                </c:pt>
                <c:pt idx="3">
                  <c:v>866</c:v>
                </c:pt>
                <c:pt idx="4">
                  <c:v>1117</c:v>
                </c:pt>
                <c:pt idx="5">
                  <c:v>1969</c:v>
                </c:pt>
                <c:pt idx="6">
                  <c:v>1714</c:v>
                </c:pt>
                <c:pt idx="7">
                  <c:v>648</c:v>
                </c:pt>
                <c:pt idx="8">
                  <c:v>598</c:v>
                </c:pt>
                <c:pt idx="9">
                  <c:v>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A0-4076-88B8-ED0A01883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584872"/>
        <c:axId val="597104600"/>
      </c:lineChart>
      <c:catAx>
        <c:axId val="59758487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104600"/>
        <c:crosses val="autoZero"/>
        <c:auto val="1"/>
        <c:lblAlgn val="ctr"/>
        <c:lblOffset val="100"/>
        <c:noMultiLvlLbl val="0"/>
      </c:catAx>
      <c:valAx>
        <c:axId val="5971046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584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Herkunft Sarneraatal</a:t>
            </a:r>
            <a:r>
              <a:rPr lang="de-CH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146573513734101"/>
          <c:y val="0.16294340948887487"/>
          <c:w val="0.71706852972531809"/>
          <c:h val="0.6272873125370568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209-4EC8-9BCF-FDCBEC4A0AC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209-4EC8-9BCF-FDCBEC4A0AC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209-4EC8-9BCF-FDCBEC4A0AC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209-4EC8-9BCF-FDCBEC4A0AC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209-4EC8-9BCF-FDCBEC4A0AC9}"/>
              </c:ext>
            </c:extLst>
          </c:dPt>
          <c:dLbls>
            <c:delete val="1"/>
          </c:dLbls>
          <c:cat>
            <c:strRef>
              <c:f>Sarneraatal!$A$9:$A$13</c:f>
              <c:strCache>
                <c:ptCount val="5"/>
                <c:pt idx="0">
                  <c:v>Schweiz</c:v>
                </c:pt>
                <c:pt idx="1">
                  <c:v>Europa</c:v>
                </c:pt>
                <c:pt idx="2">
                  <c:v>Asien</c:v>
                </c:pt>
                <c:pt idx="3">
                  <c:v>Amerika</c:v>
                </c:pt>
                <c:pt idx="4">
                  <c:v>Afrika / Ozeanien</c:v>
                </c:pt>
              </c:strCache>
            </c:strRef>
          </c:cat>
          <c:val>
            <c:numRef>
              <c:f>Sarneraatal!$B$9:$B$13</c:f>
              <c:numCache>
                <c:formatCode>#,##0</c:formatCode>
                <c:ptCount val="5"/>
                <c:pt idx="0">
                  <c:v>160311</c:v>
                </c:pt>
                <c:pt idx="1">
                  <c:v>52780</c:v>
                </c:pt>
                <c:pt idx="2">
                  <c:v>14032</c:v>
                </c:pt>
                <c:pt idx="3">
                  <c:v>6785</c:v>
                </c:pt>
                <c:pt idx="4">
                  <c:v>1185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09-4EC8-9BCF-FDCBEC4A0A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973882591874371E-2"/>
          <c:y val="0.81658986079468998"/>
          <c:w val="0.91831587638519385"/>
          <c:h val="0.15705100043655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Entwicklung Logiernächte Engelberg</a:t>
            </a:r>
            <a:r>
              <a:rPr lang="de-CH" baseline="0"/>
              <a:t> </a:t>
            </a:r>
            <a:endParaRPr lang="de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'Zahlen Grafiken'!$A$43</c:f>
              <c:strCache>
                <c:ptCount val="1"/>
                <c:pt idx="0">
                  <c:v>Schweiz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'Zahlen Grafiken'!$B$41:$M$41</c15:sqref>
                  </c15:fullRef>
                </c:ext>
              </c:extLst>
              <c:f>('Zahlen Grafiken'!$B$41:$K$41,'Zahlen Grafiken'!$M$41)</c:f>
              <c:numCache>
                <c:formatCode>General</c:formatCode>
                <c:ptCount val="11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'Zahlen Grafiken'!$D$43:$N$43</c15:sqref>
                  </c15:fullRef>
                </c:ext>
              </c:extLst>
              <c:f>'Zahlen Grafiken'!$D$43:$M$43</c:f>
              <c:numCache>
                <c:formatCode>#,##0</c:formatCode>
                <c:ptCount val="10"/>
                <c:pt idx="0">
                  <c:v>134586</c:v>
                </c:pt>
                <c:pt idx="1">
                  <c:v>128641</c:v>
                </c:pt>
                <c:pt idx="2">
                  <c:v>102354</c:v>
                </c:pt>
                <c:pt idx="3">
                  <c:v>117423</c:v>
                </c:pt>
                <c:pt idx="4">
                  <c:v>122023</c:v>
                </c:pt>
                <c:pt idx="5">
                  <c:v>112906</c:v>
                </c:pt>
                <c:pt idx="6">
                  <c:v>110292</c:v>
                </c:pt>
                <c:pt idx="7">
                  <c:v>116661</c:v>
                </c:pt>
                <c:pt idx="8">
                  <c:v>110684</c:v>
                </c:pt>
                <c:pt idx="9">
                  <c:v>106292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44-4404-97AD-609F985AE494}"/>
            </c:ext>
          </c:extLst>
        </c:ser>
        <c:ser>
          <c:idx val="1"/>
          <c:order val="1"/>
          <c:tx>
            <c:strRef>
              <c:f>'Zahlen Grafiken'!$A$44</c:f>
              <c:strCache>
                <c:ptCount val="1"/>
                <c:pt idx="0">
                  <c:v>Europa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'Zahlen Grafiken'!$B$41:$M$41</c15:sqref>
                  </c15:fullRef>
                </c:ext>
              </c:extLst>
              <c:f>('Zahlen Grafiken'!$B$41:$K$41,'Zahlen Grafiken'!$M$41)</c:f>
              <c:numCache>
                <c:formatCode>General</c:formatCode>
                <c:ptCount val="11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'Zahlen Grafiken'!$D$44:$N$44</c15:sqref>
                  </c15:fullRef>
                </c:ext>
              </c:extLst>
              <c:f>'Zahlen Grafiken'!$D$44:$M$44</c:f>
              <c:numCache>
                <c:formatCode>#,##0</c:formatCode>
                <c:ptCount val="10"/>
                <c:pt idx="0">
                  <c:v>76786</c:v>
                </c:pt>
                <c:pt idx="1">
                  <c:v>28633</c:v>
                </c:pt>
                <c:pt idx="2">
                  <c:v>41471</c:v>
                </c:pt>
                <c:pt idx="3">
                  <c:v>67282</c:v>
                </c:pt>
                <c:pt idx="4">
                  <c:v>78982</c:v>
                </c:pt>
                <c:pt idx="5">
                  <c:v>69840</c:v>
                </c:pt>
                <c:pt idx="6">
                  <c:v>68155</c:v>
                </c:pt>
                <c:pt idx="7">
                  <c:v>68825</c:v>
                </c:pt>
                <c:pt idx="8">
                  <c:v>81325</c:v>
                </c:pt>
                <c:pt idx="9">
                  <c:v>93704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44-4404-97AD-609F985AE494}"/>
            </c:ext>
          </c:extLst>
        </c:ser>
        <c:ser>
          <c:idx val="2"/>
          <c:order val="2"/>
          <c:tx>
            <c:strRef>
              <c:f>'Zahlen Grafiken'!$A$45</c:f>
              <c:strCache>
                <c:ptCount val="1"/>
                <c:pt idx="0">
                  <c:v>Asien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'Zahlen Grafiken'!$B$41:$M$41</c15:sqref>
                  </c15:fullRef>
                </c:ext>
              </c:extLst>
              <c:f>('Zahlen Grafiken'!$B$41:$K$41,'Zahlen Grafiken'!$M$41)</c:f>
              <c:numCache>
                <c:formatCode>General</c:formatCode>
                <c:ptCount val="11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'Zahlen Grafiken'!$D$45:$N$45</c15:sqref>
                  </c15:fullRef>
                </c:ext>
              </c:extLst>
              <c:f>'Zahlen Grafiken'!$D$45:$M$45</c:f>
              <c:numCache>
                <c:formatCode>#,##0</c:formatCode>
                <c:ptCount val="10"/>
                <c:pt idx="0">
                  <c:v>23411</c:v>
                </c:pt>
                <c:pt idx="1">
                  <c:v>2944</c:v>
                </c:pt>
                <c:pt idx="2">
                  <c:v>10237</c:v>
                </c:pt>
                <c:pt idx="3">
                  <c:v>145181</c:v>
                </c:pt>
                <c:pt idx="4">
                  <c:v>156244</c:v>
                </c:pt>
                <c:pt idx="5">
                  <c:v>154224</c:v>
                </c:pt>
                <c:pt idx="6">
                  <c:v>134023</c:v>
                </c:pt>
                <c:pt idx="7">
                  <c:v>150732</c:v>
                </c:pt>
                <c:pt idx="8">
                  <c:v>119136</c:v>
                </c:pt>
                <c:pt idx="9">
                  <c:v>104592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44-4404-97AD-609F985AE494}"/>
            </c:ext>
          </c:extLst>
        </c:ser>
        <c:ser>
          <c:idx val="3"/>
          <c:order val="3"/>
          <c:tx>
            <c:strRef>
              <c:f>'Zahlen Grafiken'!$A$46</c:f>
              <c:strCache>
                <c:ptCount val="1"/>
                <c:pt idx="0">
                  <c:v>Amerika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'Zahlen Grafiken'!$B$41:$M$41</c15:sqref>
                  </c15:fullRef>
                </c:ext>
              </c:extLst>
              <c:f>('Zahlen Grafiken'!$B$41:$K$41,'Zahlen Grafiken'!$M$41)</c:f>
              <c:numCache>
                <c:formatCode>General</c:formatCode>
                <c:ptCount val="11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'Zahlen Grafiken'!$D$46:$N$46</c15:sqref>
                  </c15:fullRef>
                </c:ext>
              </c:extLst>
              <c:f>'Zahlen Grafiken'!$D$46:$M$46</c:f>
              <c:numCache>
                <c:formatCode>#,##0</c:formatCode>
                <c:ptCount val="10"/>
                <c:pt idx="0">
                  <c:v>17864</c:v>
                </c:pt>
                <c:pt idx="1">
                  <c:v>2224</c:v>
                </c:pt>
                <c:pt idx="2">
                  <c:v>3565</c:v>
                </c:pt>
                <c:pt idx="3">
                  <c:v>21846</c:v>
                </c:pt>
                <c:pt idx="4">
                  <c:v>18310</c:v>
                </c:pt>
                <c:pt idx="5">
                  <c:v>15973</c:v>
                </c:pt>
                <c:pt idx="6">
                  <c:v>9630</c:v>
                </c:pt>
                <c:pt idx="7">
                  <c:v>9987</c:v>
                </c:pt>
                <c:pt idx="8">
                  <c:v>10104</c:v>
                </c:pt>
                <c:pt idx="9">
                  <c:v>8363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44-4404-97AD-609F985AE494}"/>
            </c:ext>
          </c:extLst>
        </c:ser>
        <c:ser>
          <c:idx val="4"/>
          <c:order val="4"/>
          <c:tx>
            <c:strRef>
              <c:f>'Zahlen Grafiken'!$A$47</c:f>
              <c:strCache>
                <c:ptCount val="1"/>
                <c:pt idx="0">
                  <c:v>Afrika / Ozeanien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ash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'Zahlen Grafiken'!$B$41:$M$41</c15:sqref>
                  </c15:fullRef>
                </c:ext>
              </c:extLst>
              <c:f>('Zahlen Grafiken'!$B$41:$K$41,'Zahlen Grafiken'!$M$41)</c:f>
              <c:numCache>
                <c:formatCode>General</c:formatCode>
                <c:ptCount val="11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'Zahlen Grafiken'!$D$47:$N$47</c15:sqref>
                  </c15:fullRef>
                </c:ext>
              </c:extLst>
              <c:f>'Zahlen Grafiken'!$D$47:$M$47</c:f>
              <c:numCache>
                <c:formatCode>#,##0</c:formatCode>
                <c:ptCount val="10"/>
                <c:pt idx="0">
                  <c:v>2016</c:v>
                </c:pt>
                <c:pt idx="1">
                  <c:v>89</c:v>
                </c:pt>
                <c:pt idx="2">
                  <c:v>901</c:v>
                </c:pt>
                <c:pt idx="3">
                  <c:v>6840</c:v>
                </c:pt>
                <c:pt idx="4">
                  <c:v>7846</c:v>
                </c:pt>
                <c:pt idx="5">
                  <c:v>9305</c:v>
                </c:pt>
                <c:pt idx="6">
                  <c:v>9556</c:v>
                </c:pt>
                <c:pt idx="7">
                  <c:v>8755</c:v>
                </c:pt>
                <c:pt idx="8">
                  <c:v>4430</c:v>
                </c:pt>
                <c:pt idx="9">
                  <c:v>3112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44-4404-97AD-609F985AE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584872"/>
        <c:axId val="597104600"/>
      </c:lineChart>
      <c:catAx>
        <c:axId val="59758487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104600"/>
        <c:crosses val="autoZero"/>
        <c:auto val="1"/>
        <c:lblAlgn val="ctr"/>
        <c:lblOffset val="100"/>
        <c:noMultiLvlLbl val="0"/>
      </c:catAx>
      <c:valAx>
        <c:axId val="5971046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584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Herkunft Engelberg</a:t>
            </a:r>
            <a:r>
              <a:rPr lang="de-CH" baseline="0"/>
              <a:t> </a:t>
            </a:r>
            <a:endParaRPr lang="de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146573513734101"/>
          <c:y val="0.16294340948887487"/>
          <c:w val="0.71706852972531809"/>
          <c:h val="0.6272873125370568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47-4AB5-A270-0BDD988A08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47-4AB5-A270-0BDD988A08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147-4AB5-A270-0BDD988A08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147-4AB5-A270-0BDD988A08D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147-4AB5-A270-0BDD988A08D5}"/>
              </c:ext>
            </c:extLst>
          </c:dPt>
          <c:dLbls>
            <c:delete val="1"/>
          </c:dLbls>
          <c:cat>
            <c:strRef>
              <c:f>Engelberg!$A$9:$A$13</c:f>
              <c:strCache>
                <c:ptCount val="5"/>
                <c:pt idx="0">
                  <c:v>Schweiz</c:v>
                </c:pt>
                <c:pt idx="1">
                  <c:v>Europa</c:v>
                </c:pt>
                <c:pt idx="2">
                  <c:v>Asien</c:v>
                </c:pt>
                <c:pt idx="3">
                  <c:v>Amerika</c:v>
                </c:pt>
                <c:pt idx="4">
                  <c:v>Afrika / Ozeanien</c:v>
                </c:pt>
              </c:strCache>
            </c:strRef>
          </c:cat>
          <c:val>
            <c:numRef>
              <c:f>Engelberg!$B$9:$B$13</c:f>
              <c:numCache>
                <c:formatCode>#,##0</c:formatCode>
                <c:ptCount val="5"/>
                <c:pt idx="0">
                  <c:v>139598</c:v>
                </c:pt>
                <c:pt idx="1">
                  <c:v>80073</c:v>
                </c:pt>
                <c:pt idx="2">
                  <c:v>71755</c:v>
                </c:pt>
                <c:pt idx="3">
                  <c:v>31380</c:v>
                </c:pt>
                <c:pt idx="4">
                  <c:v>5700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147-4AB5-A270-0BDD988A08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973882591874371E-2"/>
          <c:y val="0.81658986079468998"/>
          <c:w val="0.91831587638519385"/>
          <c:h val="0.15705100043655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6</xdr:col>
      <xdr:colOff>0</xdr:colOff>
      <xdr:row>42</xdr:row>
      <xdr:rowOff>19050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4763</xdr:colOff>
      <xdr:row>26</xdr:row>
      <xdr:rowOff>4761</xdr:rowOff>
    </xdr:from>
    <xdr:to>
      <xdr:col>10</xdr:col>
      <xdr:colOff>7327</xdr:colOff>
      <xdr:row>42</xdr:row>
      <xdr:rowOff>14654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6</xdr:col>
      <xdr:colOff>0</xdr:colOff>
      <xdr:row>59</xdr:row>
      <xdr:rowOff>19050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</xdr:rowOff>
    </xdr:from>
    <xdr:to>
      <xdr:col>6</xdr:col>
      <xdr:colOff>0</xdr:colOff>
      <xdr:row>53</xdr:row>
      <xdr:rowOff>19051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37</xdr:row>
      <xdr:rowOff>0</xdr:rowOff>
    </xdr:from>
    <xdr:to>
      <xdr:col>10</xdr:col>
      <xdr:colOff>2564</xdr:colOff>
      <xdr:row>53</xdr:row>
      <xdr:rowOff>9893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6</xdr:col>
      <xdr:colOff>0</xdr:colOff>
      <xdr:row>37</xdr:row>
      <xdr:rowOff>19051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21</xdr:row>
      <xdr:rowOff>0</xdr:rowOff>
    </xdr:from>
    <xdr:to>
      <xdr:col>10</xdr:col>
      <xdr:colOff>2564</xdr:colOff>
      <xdr:row>37</xdr:row>
      <xdr:rowOff>9894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Normal="100" zoomScaleSheetLayoutView="100" workbookViewId="0">
      <selection activeCell="L16" sqref="L16"/>
    </sheetView>
  </sheetViews>
  <sheetFormatPr baseColWidth="10" defaultRowHeight="14.25" x14ac:dyDescent="0.2"/>
  <cols>
    <col min="1" max="1" width="20.7109375" style="3" customWidth="1"/>
    <col min="2" max="6" width="12.7109375" style="3" customWidth="1"/>
    <col min="7" max="7" width="4.140625" style="3" customWidth="1"/>
    <col min="8" max="9" width="12.7109375" style="3" customWidth="1"/>
    <col min="10" max="10" width="12.28515625" style="3" customWidth="1"/>
    <col min="11" max="15" width="11.42578125" style="3"/>
    <col min="16" max="16" width="18.85546875" style="3" customWidth="1"/>
    <col min="17" max="16384" width="11.42578125" style="3"/>
  </cols>
  <sheetData>
    <row r="1" spans="1:13" ht="18" customHeight="1" x14ac:dyDescent="0.25">
      <c r="A1" s="1" t="s">
        <v>19</v>
      </c>
      <c r="B1" s="1"/>
      <c r="C1" s="2"/>
      <c r="D1" s="2"/>
      <c r="E1" s="2"/>
      <c r="F1" s="2"/>
      <c r="G1" s="2"/>
      <c r="H1" s="2"/>
      <c r="I1" s="2"/>
      <c r="J1" s="1">
        <v>2024</v>
      </c>
    </row>
    <row r="2" spans="1:13" ht="18" customHeight="1" x14ac:dyDescent="0.2">
      <c r="A2" s="4" t="s">
        <v>7</v>
      </c>
      <c r="B2" s="4"/>
      <c r="C2" s="2"/>
      <c r="D2" s="2"/>
      <c r="E2" s="2"/>
      <c r="F2" s="2"/>
      <c r="G2" s="2"/>
      <c r="H2" s="2"/>
      <c r="I2" s="2"/>
      <c r="J2" s="2"/>
    </row>
    <row r="3" spans="1:13" s="24" customFormat="1" ht="18" customHeight="1" x14ac:dyDescent="0.25">
      <c r="A3" s="22" t="s">
        <v>29</v>
      </c>
      <c r="B3" s="22"/>
      <c r="C3" s="23"/>
      <c r="D3" s="23"/>
      <c r="E3" s="23"/>
      <c r="F3" s="23"/>
      <c r="G3" s="23"/>
      <c r="H3" s="23"/>
      <c r="I3" s="23"/>
      <c r="J3" s="23"/>
    </row>
    <row r="4" spans="1:13" ht="9.9499999999999993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3" ht="18" customHeight="1" x14ac:dyDescent="0.25">
      <c r="A5" s="25" t="s">
        <v>18</v>
      </c>
      <c r="B5" s="25"/>
      <c r="C5" s="5"/>
      <c r="D5" s="6"/>
      <c r="E5" s="6"/>
      <c r="F5" s="6"/>
      <c r="G5" s="6"/>
      <c r="H5" s="6"/>
      <c r="I5" s="7"/>
      <c r="J5" s="7"/>
    </row>
    <row r="6" spans="1:13" ht="9.9499999999999993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</row>
    <row r="7" spans="1:13" ht="35.1" customHeight="1" x14ac:dyDescent="0.2">
      <c r="A7" s="21" t="s">
        <v>11</v>
      </c>
      <c r="B7" s="26">
        <v>2024</v>
      </c>
      <c r="C7" s="26">
        <v>2023</v>
      </c>
      <c r="D7" s="26">
        <v>2022</v>
      </c>
      <c r="E7" s="26">
        <v>2021</v>
      </c>
      <c r="F7" s="37">
        <v>2020</v>
      </c>
      <c r="G7" s="8"/>
      <c r="H7" s="40" t="s">
        <v>30</v>
      </c>
      <c r="I7" s="73"/>
      <c r="J7" s="73"/>
    </row>
    <row r="8" spans="1:13" ht="18" customHeight="1" x14ac:dyDescent="0.2">
      <c r="A8" s="9" t="s">
        <v>10</v>
      </c>
      <c r="B8" s="27">
        <f>SUM(B9:B13)</f>
        <v>563599</v>
      </c>
      <c r="C8" s="27">
        <f>SUM(C9:C13)</f>
        <v>543565</v>
      </c>
      <c r="D8" s="27">
        <v>452344</v>
      </c>
      <c r="E8" s="27">
        <v>352820</v>
      </c>
      <c r="F8" s="28">
        <v>325301</v>
      </c>
      <c r="G8" s="10"/>
      <c r="H8" s="83">
        <f t="shared" ref="H8:H13" si="0">(B8-C8)/C8</f>
        <v>3.6856677674243193E-2</v>
      </c>
      <c r="I8" s="82"/>
      <c r="J8" s="17"/>
      <c r="M8" s="77"/>
    </row>
    <row r="9" spans="1:13" ht="18" customHeight="1" x14ac:dyDescent="0.2">
      <c r="A9" s="11" t="s">
        <v>0</v>
      </c>
      <c r="B9" s="29">
        <v>299909</v>
      </c>
      <c r="C9" s="29">
        <v>296167</v>
      </c>
      <c r="D9" s="29">
        <v>284938</v>
      </c>
      <c r="E9" s="29">
        <v>294520</v>
      </c>
      <c r="F9" s="30">
        <v>246688</v>
      </c>
      <c r="G9" s="10"/>
      <c r="H9" s="64">
        <f t="shared" si="0"/>
        <v>1.2634763494920096E-2</v>
      </c>
      <c r="I9" s="16"/>
      <c r="J9" s="17"/>
      <c r="M9" s="77"/>
    </row>
    <row r="10" spans="1:13" ht="18" customHeight="1" x14ac:dyDescent="0.2">
      <c r="A10" s="11" t="s">
        <v>1</v>
      </c>
      <c r="B10" s="29">
        <v>132853</v>
      </c>
      <c r="C10" s="29">
        <v>126387</v>
      </c>
      <c r="D10" s="29">
        <v>116950</v>
      </c>
      <c r="E10" s="29">
        <v>51819</v>
      </c>
      <c r="F10" s="30">
        <v>60510</v>
      </c>
      <c r="G10" s="10"/>
      <c r="H10" s="64">
        <f t="shared" si="0"/>
        <v>5.1160325033429072E-2</v>
      </c>
      <c r="I10" s="16"/>
      <c r="J10" s="17"/>
      <c r="M10" s="77"/>
    </row>
    <row r="11" spans="1:13" ht="18" customHeight="1" x14ac:dyDescent="0.2">
      <c r="A11" s="11" t="s">
        <v>2</v>
      </c>
      <c r="B11" s="29">
        <v>85787</v>
      </c>
      <c r="C11" s="29">
        <v>79398</v>
      </c>
      <c r="D11" s="29">
        <v>27422</v>
      </c>
      <c r="E11" s="29">
        <v>3638</v>
      </c>
      <c r="F11" s="30">
        <v>13233</v>
      </c>
      <c r="G11" s="10"/>
      <c r="H11" s="64">
        <f t="shared" si="0"/>
        <v>8.0468021864530587E-2</v>
      </c>
      <c r="I11" s="16"/>
      <c r="J11" s="17"/>
      <c r="M11" s="77"/>
    </row>
    <row r="12" spans="1:13" ht="18" customHeight="1" x14ac:dyDescent="0.2">
      <c r="A12" s="11" t="s">
        <v>3</v>
      </c>
      <c r="B12" s="29">
        <v>38165</v>
      </c>
      <c r="C12" s="29">
        <v>35287</v>
      </c>
      <c r="D12" s="29">
        <v>20641</v>
      </c>
      <c r="E12" s="29">
        <v>2683</v>
      </c>
      <c r="F12" s="30">
        <v>3880</v>
      </c>
      <c r="G12" s="10"/>
      <c r="H12" s="64">
        <f t="shared" si="0"/>
        <v>8.1559781222546548E-2</v>
      </c>
      <c r="I12" s="16"/>
      <c r="J12" s="17"/>
      <c r="M12" s="77"/>
    </row>
    <row r="13" spans="1:13" ht="18" customHeight="1" x14ac:dyDescent="0.2">
      <c r="A13" s="12" t="s">
        <v>9</v>
      </c>
      <c r="B13" s="31">
        <f>1282+5603</f>
        <v>6885</v>
      </c>
      <c r="C13" s="31">
        <v>6326</v>
      </c>
      <c r="D13" s="31">
        <v>2393</v>
      </c>
      <c r="E13" s="31">
        <v>160</v>
      </c>
      <c r="F13" s="32">
        <v>990</v>
      </c>
      <c r="G13" s="10"/>
      <c r="H13" s="36">
        <f t="shared" si="0"/>
        <v>8.8365475814100536E-2</v>
      </c>
      <c r="I13" s="16"/>
      <c r="J13" s="17"/>
      <c r="M13" s="77"/>
    </row>
    <row r="14" spans="1:13" ht="18" customHeight="1" x14ac:dyDescent="0.2">
      <c r="A14" s="13"/>
      <c r="B14" s="14"/>
      <c r="C14" s="14"/>
      <c r="D14" s="14"/>
      <c r="E14" s="14"/>
      <c r="F14" s="14"/>
      <c r="G14" s="14"/>
      <c r="H14" s="15"/>
      <c r="I14" s="16"/>
      <c r="J14" s="17"/>
    </row>
    <row r="15" spans="1:13" ht="35.1" customHeight="1" x14ac:dyDescent="0.2">
      <c r="A15" s="21" t="s">
        <v>34</v>
      </c>
      <c r="B15" s="38">
        <v>2024</v>
      </c>
      <c r="C15" s="38">
        <v>2023</v>
      </c>
      <c r="D15" s="38">
        <v>2022</v>
      </c>
      <c r="E15" s="26">
        <v>2021</v>
      </c>
      <c r="F15" s="37">
        <v>2020</v>
      </c>
      <c r="G15" s="18"/>
      <c r="H15" s="40" t="s">
        <v>30</v>
      </c>
      <c r="I15" s="73"/>
      <c r="J15" s="73"/>
    </row>
    <row r="16" spans="1:13" ht="18" customHeight="1" x14ac:dyDescent="0.2">
      <c r="A16" s="19" t="s">
        <v>6</v>
      </c>
      <c r="B16" s="33">
        <v>57</v>
      </c>
      <c r="C16" s="33">
        <v>55</v>
      </c>
      <c r="D16" s="33">
        <v>54</v>
      </c>
      <c r="E16" s="33">
        <v>53</v>
      </c>
      <c r="F16" s="34">
        <v>48</v>
      </c>
      <c r="G16" s="10"/>
      <c r="H16" s="35">
        <f>(B16-C16)/F16</f>
        <v>4.1666666666666664E-2</v>
      </c>
      <c r="I16" s="86"/>
      <c r="J16" s="87"/>
      <c r="M16" s="68"/>
    </row>
    <row r="17" spans="1:13" ht="18" customHeight="1" x14ac:dyDescent="0.2">
      <c r="A17" s="11" t="s">
        <v>33</v>
      </c>
      <c r="B17" s="29">
        <v>1814</v>
      </c>
      <c r="C17" s="29">
        <v>1802</v>
      </c>
      <c r="D17" s="29">
        <v>1760</v>
      </c>
      <c r="E17" s="29">
        <v>1776</v>
      </c>
      <c r="F17" s="30">
        <v>1536</v>
      </c>
      <c r="G17" s="10"/>
      <c r="H17" s="64">
        <f>(B17-C17)/F17</f>
        <v>7.8125E-3</v>
      </c>
      <c r="I17" s="86"/>
      <c r="J17" s="87"/>
      <c r="M17" s="68"/>
    </row>
    <row r="18" spans="1:13" ht="18" customHeight="1" x14ac:dyDescent="0.2">
      <c r="A18" s="11" t="s">
        <v>8</v>
      </c>
      <c r="B18" s="29">
        <v>3762</v>
      </c>
      <c r="C18" s="29">
        <v>3671</v>
      </c>
      <c r="D18" s="29">
        <v>3565</v>
      </c>
      <c r="E18" s="29">
        <v>3546</v>
      </c>
      <c r="F18" s="30">
        <v>3118</v>
      </c>
      <c r="G18" s="10"/>
      <c r="H18" s="64">
        <f>(B18-C18)/F18</f>
        <v>2.9185375240538807E-2</v>
      </c>
      <c r="I18" s="86"/>
      <c r="J18" s="88"/>
    </row>
    <row r="19" spans="1:13" ht="18" customHeight="1" x14ac:dyDescent="0.2">
      <c r="A19" s="11" t="s">
        <v>32</v>
      </c>
      <c r="B19" s="84">
        <v>0.48299999999999998</v>
      </c>
      <c r="C19" s="84">
        <v>0.49199999999999999</v>
      </c>
      <c r="D19" s="84">
        <v>0.45900000000000002</v>
      </c>
      <c r="E19" s="84">
        <v>0.34799999999999998</v>
      </c>
      <c r="F19" s="71">
        <v>0.372</v>
      </c>
      <c r="G19" s="10"/>
      <c r="H19" s="64">
        <f>(B19-C19)/F19</f>
        <v>-2.4193548387096794E-2</v>
      </c>
      <c r="I19" s="78"/>
      <c r="J19" s="79"/>
    </row>
    <row r="20" spans="1:13" ht="18" customHeight="1" x14ac:dyDescent="0.2">
      <c r="A20" s="12" t="s">
        <v>31</v>
      </c>
      <c r="B20" s="85">
        <v>0.42799999999999999</v>
      </c>
      <c r="C20" s="85">
        <v>0.42599999999999999</v>
      </c>
      <c r="D20" s="85">
        <v>0.36899999999999999</v>
      </c>
      <c r="E20" s="85">
        <v>0.28899999999999998</v>
      </c>
      <c r="F20" s="72">
        <v>0.31</v>
      </c>
      <c r="G20" s="10"/>
      <c r="H20" s="36">
        <f>(B20-C20)/F20</f>
        <v>6.4516129032258125E-3</v>
      </c>
      <c r="I20" s="78"/>
      <c r="J20" s="79"/>
    </row>
    <row r="21" spans="1:13" ht="18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3" ht="35.1" customHeight="1" x14ac:dyDescent="0.2">
      <c r="A22" s="21" t="s">
        <v>12</v>
      </c>
      <c r="B22" s="38">
        <v>2024</v>
      </c>
      <c r="C22" s="38">
        <v>2023</v>
      </c>
      <c r="D22" s="38">
        <v>2022</v>
      </c>
      <c r="E22" s="26">
        <v>2021</v>
      </c>
      <c r="F22" s="37">
        <v>2020</v>
      </c>
      <c r="G22" s="8"/>
      <c r="H22" s="40" t="s">
        <v>30</v>
      </c>
      <c r="I22" s="7"/>
      <c r="J22" s="7"/>
    </row>
    <row r="23" spans="1:13" ht="18" customHeight="1" x14ac:dyDescent="0.2">
      <c r="A23" s="19" t="s">
        <v>4</v>
      </c>
      <c r="B23" s="33">
        <v>138480</v>
      </c>
      <c r="C23" s="33">
        <v>131256</v>
      </c>
      <c r="D23" s="33">
        <v>130160</v>
      </c>
      <c r="E23" s="33">
        <v>146090</v>
      </c>
      <c r="F23" s="34">
        <v>139343</v>
      </c>
      <c r="G23" s="20"/>
      <c r="H23" s="35">
        <f>(B23-C23)/C23</f>
        <v>5.5037484000731392E-2</v>
      </c>
      <c r="I23" s="7"/>
      <c r="J23" s="7"/>
    </row>
    <row r="24" spans="1:13" ht="18" customHeight="1" x14ac:dyDescent="0.2">
      <c r="A24" s="12" t="s">
        <v>5</v>
      </c>
      <c r="B24" s="31">
        <v>11692</v>
      </c>
      <c r="C24" s="31">
        <v>9281</v>
      </c>
      <c r="D24" s="31">
        <v>8153</v>
      </c>
      <c r="E24" s="31">
        <v>4773</v>
      </c>
      <c r="F24" s="32">
        <v>6801</v>
      </c>
      <c r="G24" s="20"/>
      <c r="H24" s="36">
        <f>(B24-C24)/C24</f>
        <v>0.25977804115935782</v>
      </c>
      <c r="I24" s="7"/>
      <c r="J24" s="7"/>
    </row>
    <row r="25" spans="1:13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3" x14ac:dyDescent="0.2">
      <c r="A26" s="4"/>
      <c r="B26" s="4"/>
      <c r="C26" s="2"/>
      <c r="D26" s="2"/>
      <c r="E26" s="2"/>
      <c r="F26" s="2"/>
      <c r="G26" s="2"/>
      <c r="H26" s="2"/>
      <c r="I26" s="2"/>
      <c r="J26" s="2"/>
    </row>
    <row r="27" spans="1:13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3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3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3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3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3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</sheetData>
  <sheetProtection sheet="1" objects="1" scenarios="1"/>
  <mergeCells count="2">
    <mergeCell ref="I16:I18"/>
    <mergeCell ref="J16:J18"/>
  </mergeCells>
  <pageMargins left="0.51181102362204722" right="0.51181102362204722" top="0.59055118110236227" bottom="0.59055118110236227" header="0.31496062992125984" footer="0.31496062992125984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4"/>
  <sheetViews>
    <sheetView zoomScaleNormal="100" zoomScaleSheetLayoutView="100" workbookViewId="0">
      <selection activeCell="N14" sqref="N14"/>
    </sheetView>
  </sheetViews>
  <sheetFormatPr baseColWidth="10" defaultRowHeight="14.25" x14ac:dyDescent="0.2"/>
  <cols>
    <col min="1" max="1" width="20.7109375" style="3" customWidth="1"/>
    <col min="2" max="6" width="12.7109375" style="3" customWidth="1"/>
    <col min="7" max="7" width="4.140625" style="3" customWidth="1"/>
    <col min="8" max="10" width="12.7109375" style="3" customWidth="1"/>
    <col min="11" max="16384" width="11.42578125" style="3"/>
  </cols>
  <sheetData>
    <row r="1" spans="1:12" ht="18" customHeight="1" x14ac:dyDescent="0.25">
      <c r="A1" s="1" t="s">
        <v>19</v>
      </c>
      <c r="B1" s="1"/>
      <c r="C1" s="2"/>
      <c r="D1" s="2"/>
      <c r="E1" s="2"/>
      <c r="F1" s="2"/>
      <c r="G1" s="2"/>
      <c r="H1" s="2"/>
      <c r="I1" s="2"/>
      <c r="J1" s="1">
        <v>2024</v>
      </c>
    </row>
    <row r="2" spans="1:12" ht="18" customHeight="1" x14ac:dyDescent="0.2">
      <c r="A2" s="4" t="s">
        <v>7</v>
      </c>
      <c r="B2" s="4"/>
      <c r="C2" s="2"/>
      <c r="D2" s="2"/>
      <c r="E2" s="2"/>
      <c r="F2" s="2"/>
      <c r="G2" s="2"/>
      <c r="H2" s="2"/>
      <c r="I2" s="2"/>
      <c r="J2" s="2"/>
    </row>
    <row r="3" spans="1:12" s="24" customFormat="1" ht="18" customHeight="1" x14ac:dyDescent="0.25">
      <c r="A3" s="22" t="s">
        <v>29</v>
      </c>
      <c r="B3" s="22"/>
      <c r="C3" s="23"/>
      <c r="D3" s="23"/>
      <c r="E3" s="23"/>
      <c r="F3" s="23"/>
      <c r="G3" s="23"/>
      <c r="H3" s="23"/>
      <c r="I3" s="23"/>
      <c r="J3" s="23"/>
    </row>
    <row r="4" spans="1:12" ht="9.9499999999999993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18" customHeight="1" x14ac:dyDescent="0.25">
      <c r="A5" s="25" t="s">
        <v>16</v>
      </c>
      <c r="B5" s="25"/>
      <c r="C5" s="5"/>
      <c r="D5" s="6"/>
      <c r="E5" s="6"/>
      <c r="F5" s="6"/>
      <c r="G5" s="6"/>
      <c r="H5" s="6"/>
      <c r="I5" s="7"/>
      <c r="J5" s="7"/>
    </row>
    <row r="6" spans="1:12" ht="9.9499999999999993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</row>
    <row r="7" spans="1:12" ht="35.1" customHeight="1" x14ac:dyDescent="0.2">
      <c r="A7" s="21" t="s">
        <v>11</v>
      </c>
      <c r="B7" s="26">
        <v>2024</v>
      </c>
      <c r="C7" s="26">
        <v>2023</v>
      </c>
      <c r="D7" s="26">
        <v>2022</v>
      </c>
      <c r="E7" s="26">
        <v>2021</v>
      </c>
      <c r="F7" s="37">
        <v>2020</v>
      </c>
      <c r="G7" s="8"/>
      <c r="H7" s="40" t="s">
        <v>30</v>
      </c>
      <c r="I7" s="73"/>
      <c r="J7" s="73"/>
    </row>
    <row r="8" spans="1:12" ht="18" customHeight="1" x14ac:dyDescent="0.2">
      <c r="A8" s="9" t="s">
        <v>10</v>
      </c>
      <c r="B8" s="27">
        <f>SUM(B9:B13)</f>
        <v>235093</v>
      </c>
      <c r="C8" s="27">
        <f>SUM(C9:C13)</f>
        <v>219194</v>
      </c>
      <c r="D8" s="27">
        <f>SUM(D9:D13)</f>
        <v>197681</v>
      </c>
      <c r="E8" s="27">
        <v>190289</v>
      </c>
      <c r="F8" s="28">
        <v>166773</v>
      </c>
      <c r="G8" s="10"/>
      <c r="H8" s="83">
        <f>(B8-C8)/C8</f>
        <v>7.2533919724080034E-2</v>
      </c>
      <c r="I8" s="82"/>
      <c r="J8" s="17"/>
      <c r="L8" s="77"/>
    </row>
    <row r="9" spans="1:12" ht="18" customHeight="1" x14ac:dyDescent="0.2">
      <c r="A9" s="11" t="s">
        <v>0</v>
      </c>
      <c r="B9" s="29">
        <v>160311</v>
      </c>
      <c r="C9" s="29">
        <v>153120</v>
      </c>
      <c r="D9" s="29">
        <v>150352</v>
      </c>
      <c r="E9" s="29">
        <v>165879</v>
      </c>
      <c r="F9" s="30">
        <v>144334</v>
      </c>
      <c r="G9" s="10"/>
      <c r="H9" s="64">
        <f t="shared" ref="H9:H13" si="0">(B9-C9)/C9</f>
        <v>4.6963166144200624E-2</v>
      </c>
      <c r="I9" s="16"/>
      <c r="J9" s="17"/>
      <c r="L9" s="77"/>
    </row>
    <row r="10" spans="1:12" ht="18" customHeight="1" x14ac:dyDescent="0.2">
      <c r="A10" s="11" t="s">
        <v>1</v>
      </c>
      <c r="B10" s="29">
        <v>52780</v>
      </c>
      <c r="C10" s="29">
        <v>47499</v>
      </c>
      <c r="D10" s="29">
        <v>40164</v>
      </c>
      <c r="E10" s="29">
        <v>23186</v>
      </c>
      <c r="F10" s="30">
        <v>19039</v>
      </c>
      <c r="G10" s="10"/>
      <c r="H10" s="64">
        <f t="shared" si="0"/>
        <v>0.11118128802711635</v>
      </c>
      <c r="I10" s="16"/>
      <c r="J10" s="17"/>
      <c r="L10" s="77"/>
    </row>
    <row r="11" spans="1:12" ht="18" customHeight="1" x14ac:dyDescent="0.2">
      <c r="A11" s="11" t="s">
        <v>2</v>
      </c>
      <c r="B11" s="29">
        <v>14032</v>
      </c>
      <c r="C11" s="29">
        <v>11619</v>
      </c>
      <c r="D11" s="29">
        <v>4011</v>
      </c>
      <c r="E11" s="29">
        <v>694</v>
      </c>
      <c r="F11" s="30">
        <v>2996</v>
      </c>
      <c r="G11" s="10"/>
      <c r="H11" s="64">
        <f t="shared" si="0"/>
        <v>0.20767708064377313</v>
      </c>
      <c r="I11" s="16"/>
      <c r="J11" s="17"/>
      <c r="L11" s="77"/>
    </row>
    <row r="12" spans="1:12" ht="18" customHeight="1" x14ac:dyDescent="0.2">
      <c r="A12" s="11" t="s">
        <v>3</v>
      </c>
      <c r="B12" s="29">
        <v>6785</v>
      </c>
      <c r="C12" s="29">
        <v>5550</v>
      </c>
      <c r="D12" s="29">
        <v>2777</v>
      </c>
      <c r="E12" s="29">
        <v>459</v>
      </c>
      <c r="F12" s="30">
        <v>315</v>
      </c>
      <c r="G12" s="10"/>
      <c r="H12" s="64">
        <f t="shared" si="0"/>
        <v>0.22252252252252253</v>
      </c>
      <c r="I12" s="16"/>
      <c r="J12" s="17"/>
      <c r="L12" s="77"/>
    </row>
    <row r="13" spans="1:12" ht="18" customHeight="1" x14ac:dyDescent="0.2">
      <c r="A13" s="12" t="s">
        <v>9</v>
      </c>
      <c r="B13" s="31">
        <f>574+611</f>
        <v>1185</v>
      </c>
      <c r="C13" s="31">
        <f>737+669</f>
        <v>1406</v>
      </c>
      <c r="D13" s="31">
        <f>137+240</f>
        <v>377</v>
      </c>
      <c r="E13" s="31">
        <v>71</v>
      </c>
      <c r="F13" s="32">
        <v>89</v>
      </c>
      <c r="G13" s="10"/>
      <c r="H13" s="36">
        <f t="shared" si="0"/>
        <v>-0.15718349928876243</v>
      </c>
      <c r="I13" s="16"/>
      <c r="J13" s="17"/>
      <c r="L13" s="77"/>
    </row>
    <row r="14" spans="1:12" ht="18" customHeight="1" x14ac:dyDescent="0.2">
      <c r="A14" s="13"/>
      <c r="B14" s="13"/>
      <c r="C14" s="14"/>
      <c r="D14" s="14"/>
      <c r="E14" s="14"/>
      <c r="F14" s="14"/>
      <c r="G14" s="14"/>
      <c r="H14" s="15"/>
      <c r="I14" s="16"/>
      <c r="J14" s="17"/>
    </row>
    <row r="15" spans="1:12" ht="35.1" customHeight="1" x14ac:dyDescent="0.2">
      <c r="A15" s="21" t="s">
        <v>35</v>
      </c>
      <c r="B15" s="26">
        <v>2024</v>
      </c>
      <c r="C15" s="26">
        <v>2023</v>
      </c>
      <c r="D15" s="26">
        <v>2022</v>
      </c>
      <c r="E15" s="26">
        <v>2021</v>
      </c>
      <c r="F15" s="37">
        <v>2020</v>
      </c>
      <c r="G15" s="18"/>
      <c r="H15" s="40" t="s">
        <v>30</v>
      </c>
      <c r="I15" s="73"/>
      <c r="J15" s="73"/>
    </row>
    <row r="16" spans="1:12" ht="18" customHeight="1" x14ac:dyDescent="0.2">
      <c r="A16" s="19" t="s">
        <v>6</v>
      </c>
      <c r="B16" s="33">
        <f>'Kt. Obwalden'!$B$16-Engelberg!B16</f>
        <v>32</v>
      </c>
      <c r="C16" s="33">
        <f>'Kt. Obwalden'!$B$16-Engelberg!C16</f>
        <v>33</v>
      </c>
      <c r="D16" s="33">
        <f>'Kt. Obwalden'!$B$16-Engelberg!D16</f>
        <v>35</v>
      </c>
      <c r="E16" s="33">
        <f>'Kt. Obwalden'!$B$16-Engelberg!E16</f>
        <v>37</v>
      </c>
      <c r="F16" s="34">
        <f>'Kt. Obwalden'!$B$16-Engelberg!F16</f>
        <v>38</v>
      </c>
      <c r="G16" s="10"/>
      <c r="H16" s="35">
        <f>(B16-C16)/C16</f>
        <v>-3.0303030303030304E-2</v>
      </c>
      <c r="I16" s="89"/>
      <c r="J16" s="87"/>
      <c r="L16" s="68"/>
    </row>
    <row r="17" spans="1:12" ht="18" customHeight="1" x14ac:dyDescent="0.2">
      <c r="A17" s="11" t="s">
        <v>33</v>
      </c>
      <c r="B17" s="29">
        <f>'Kt. Obwalden'!B17-Engelberg!B17</f>
        <v>868</v>
      </c>
      <c r="C17" s="29">
        <f>'Kt. Obwalden'!C17-Engelberg!C17</f>
        <v>863</v>
      </c>
      <c r="D17" s="29">
        <f>'Kt. Obwalden'!D17-Engelberg!D17</f>
        <v>848</v>
      </c>
      <c r="E17" s="29">
        <f>'Kt. Obwalden'!E17-Engelberg!E17</f>
        <v>1023</v>
      </c>
      <c r="F17" s="30">
        <f>'Kt. Obwalden'!F17-Engelberg!F17</f>
        <v>855</v>
      </c>
      <c r="G17" s="10"/>
      <c r="H17" s="64">
        <f>(B17-C17)/C17</f>
        <v>5.7937427578215531E-3</v>
      </c>
      <c r="I17" s="89"/>
      <c r="J17" s="87"/>
      <c r="L17" s="68"/>
    </row>
    <row r="18" spans="1:12" ht="18" customHeight="1" x14ac:dyDescent="0.2">
      <c r="A18" s="12" t="s">
        <v>8</v>
      </c>
      <c r="B18" s="31">
        <f>'Kt. Obwalden'!B18-Engelberg!B18</f>
        <v>1797</v>
      </c>
      <c r="C18" s="31">
        <f>'Kt. Obwalden'!C18-Engelberg!C18</f>
        <v>1773</v>
      </c>
      <c r="D18" s="31">
        <f>'Kt. Obwalden'!D18-Engelberg!D18</f>
        <v>1728</v>
      </c>
      <c r="E18" s="31">
        <f>'Kt. Obwalden'!E18-Engelberg!E18</f>
        <v>2059</v>
      </c>
      <c r="F18" s="32">
        <f>'Kt. Obwalden'!F18-Engelberg!F18</f>
        <v>1750</v>
      </c>
      <c r="G18" s="10"/>
      <c r="H18" s="36">
        <f t="shared" ref="H18" si="1">(B18-C18)/C18</f>
        <v>1.3536379018612521E-2</v>
      </c>
      <c r="I18" s="89"/>
      <c r="J18" s="87"/>
      <c r="L18" s="68"/>
    </row>
    <row r="19" spans="1:12" ht="18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2" ht="35.1" customHeight="1" x14ac:dyDescent="0.2">
      <c r="A20" s="21" t="s">
        <v>21</v>
      </c>
      <c r="B20" s="26">
        <v>2024</v>
      </c>
      <c r="C20" s="26">
        <v>2023</v>
      </c>
      <c r="D20" s="26">
        <v>2022</v>
      </c>
      <c r="E20" s="26">
        <v>2021</v>
      </c>
      <c r="F20" s="37">
        <v>2020</v>
      </c>
      <c r="G20" s="8"/>
      <c r="H20" s="40" t="s">
        <v>30</v>
      </c>
      <c r="I20" s="73"/>
      <c r="J20" s="7"/>
    </row>
    <row r="21" spans="1:12" ht="18" customHeight="1" x14ac:dyDescent="0.2">
      <c r="A21" s="65" t="s">
        <v>22</v>
      </c>
      <c r="B21" s="33">
        <v>54880</v>
      </c>
      <c r="C21" s="33">
        <v>59361</v>
      </c>
      <c r="D21" s="33">
        <v>57195</v>
      </c>
      <c r="E21" s="33">
        <v>54921</v>
      </c>
      <c r="F21" s="34">
        <v>43299</v>
      </c>
      <c r="G21" s="20"/>
      <c r="H21" s="70">
        <f>(B21-C21)/C21</f>
        <v>-7.5487272788531193E-2</v>
      </c>
      <c r="I21" s="15"/>
      <c r="J21" s="7"/>
    </row>
    <row r="22" spans="1:12" ht="18" customHeight="1" x14ac:dyDescent="0.2">
      <c r="A22" s="66" t="s">
        <v>23</v>
      </c>
      <c r="B22" s="29">
        <v>75222</v>
      </c>
      <c r="C22" s="29">
        <v>58844</v>
      </c>
      <c r="D22" s="29">
        <v>45745</v>
      </c>
      <c r="E22" s="29">
        <v>55752</v>
      </c>
      <c r="F22" s="30">
        <v>56509</v>
      </c>
      <c r="G22" s="20"/>
      <c r="H22" s="71">
        <f>(B22-C22)/C22</f>
        <v>0.27832914145877236</v>
      </c>
      <c r="I22" s="15"/>
      <c r="J22" s="7"/>
    </row>
    <row r="23" spans="1:12" ht="18" customHeight="1" x14ac:dyDescent="0.2">
      <c r="A23" s="66" t="s">
        <v>24</v>
      </c>
      <c r="B23" s="29">
        <v>66463</v>
      </c>
      <c r="C23" s="29">
        <v>62966</v>
      </c>
      <c r="D23" s="29">
        <v>58306</v>
      </c>
      <c r="E23" s="29">
        <v>48370</v>
      </c>
      <c r="F23" s="30">
        <v>37614</v>
      </c>
      <c r="G23" s="20"/>
      <c r="H23" s="71">
        <f t="shared" ref="H23:H26" si="2">(B23-C23)/C23</f>
        <v>5.5537909347902044E-2</v>
      </c>
      <c r="I23" s="15"/>
      <c r="J23" s="7"/>
    </row>
    <row r="24" spans="1:12" ht="18" customHeight="1" x14ac:dyDescent="0.2">
      <c r="A24" s="66" t="s">
        <v>25</v>
      </c>
      <c r="B24" s="29">
        <v>21506</v>
      </c>
      <c r="C24" s="29">
        <v>19729</v>
      </c>
      <c r="D24" s="29">
        <v>21101</v>
      </c>
      <c r="E24" s="29">
        <v>19482</v>
      </c>
      <c r="F24" s="30">
        <v>14975</v>
      </c>
      <c r="G24" s="20"/>
      <c r="H24" s="71">
        <f t="shared" si="2"/>
        <v>9.0070454660651833E-2</v>
      </c>
      <c r="I24" s="15"/>
      <c r="J24" s="7"/>
    </row>
    <row r="25" spans="1:12" ht="18" customHeight="1" x14ac:dyDescent="0.2">
      <c r="A25" s="66" t="s">
        <v>26</v>
      </c>
      <c r="B25" s="29">
        <v>2609</v>
      </c>
      <c r="C25" s="29">
        <v>2621</v>
      </c>
      <c r="D25" s="29">
        <v>1918</v>
      </c>
      <c r="E25" s="29">
        <v>1501</v>
      </c>
      <c r="F25" s="30">
        <v>1781</v>
      </c>
      <c r="G25" s="20"/>
      <c r="H25" s="71">
        <f t="shared" si="2"/>
        <v>-4.5784051888592137E-3</v>
      </c>
      <c r="I25" s="15"/>
      <c r="J25" s="7"/>
    </row>
    <row r="26" spans="1:12" ht="18" customHeight="1" x14ac:dyDescent="0.2">
      <c r="A26" s="67" t="s">
        <v>27</v>
      </c>
      <c r="B26" s="31">
        <v>14413</v>
      </c>
      <c r="C26" s="31">
        <v>15673</v>
      </c>
      <c r="D26" s="31">
        <v>13416</v>
      </c>
      <c r="E26" s="31">
        <v>10263</v>
      </c>
      <c r="F26" s="32">
        <v>12595</v>
      </c>
      <c r="H26" s="72">
        <f t="shared" si="2"/>
        <v>-8.0393032603840994E-2</v>
      </c>
      <c r="I26" s="15"/>
      <c r="J26" s="7"/>
    </row>
    <row r="27" spans="1:12" x14ac:dyDescent="0.2">
      <c r="A27" s="2"/>
      <c r="B27" s="2"/>
      <c r="C27" s="2"/>
      <c r="D27" s="2"/>
      <c r="E27" s="2"/>
      <c r="F27" s="2"/>
      <c r="G27" s="2"/>
      <c r="H27" s="2"/>
      <c r="I27" s="7"/>
      <c r="J27" s="7"/>
    </row>
    <row r="28" spans="1:12" ht="35.1" customHeight="1" x14ac:dyDescent="0.2">
      <c r="A28" s="21" t="s">
        <v>28</v>
      </c>
      <c r="B28" s="26">
        <v>2024</v>
      </c>
      <c r="C28" s="26">
        <v>2023</v>
      </c>
      <c r="D28" s="26">
        <v>2022</v>
      </c>
      <c r="E28" s="26">
        <v>2021</v>
      </c>
      <c r="F28" s="37">
        <v>2020</v>
      </c>
      <c r="G28" s="8"/>
      <c r="H28" s="40" t="s">
        <v>30</v>
      </c>
      <c r="I28" s="73"/>
      <c r="J28" s="7"/>
    </row>
    <row r="29" spans="1:12" ht="18" customHeight="1" x14ac:dyDescent="0.2">
      <c r="A29" s="65" t="s">
        <v>22</v>
      </c>
      <c r="B29" s="74">
        <v>356</v>
      </c>
      <c r="C29" s="74">
        <v>371</v>
      </c>
      <c r="D29" s="33">
        <v>366</v>
      </c>
      <c r="E29" s="33">
        <v>366</v>
      </c>
      <c r="F29" s="34">
        <v>366</v>
      </c>
      <c r="G29" s="20"/>
      <c r="H29" s="35">
        <f>(B29-C29)/C29</f>
        <v>-4.0431266846361183E-2</v>
      </c>
      <c r="I29" s="15"/>
      <c r="J29" s="7"/>
    </row>
    <row r="30" spans="1:12" ht="18" customHeight="1" x14ac:dyDescent="0.2">
      <c r="A30" s="66" t="s">
        <v>23</v>
      </c>
      <c r="B30" s="75">
        <v>842</v>
      </c>
      <c r="C30" s="75">
        <v>833</v>
      </c>
      <c r="D30" s="29">
        <v>910</v>
      </c>
      <c r="E30" s="29">
        <v>956</v>
      </c>
      <c r="F30" s="30">
        <v>864</v>
      </c>
      <c r="G30" s="20"/>
      <c r="H30" s="64">
        <f t="shared" ref="H30:H34" si="3">(B30-C30)/C30</f>
        <v>1.0804321728691477E-2</v>
      </c>
      <c r="I30" s="15"/>
      <c r="J30" s="7"/>
    </row>
    <row r="31" spans="1:12" ht="18" customHeight="1" x14ac:dyDescent="0.2">
      <c r="A31" s="66" t="s">
        <v>24</v>
      </c>
      <c r="B31" s="75">
        <v>529</v>
      </c>
      <c r="C31" s="75">
        <v>529</v>
      </c>
      <c r="D31" s="29">
        <v>535</v>
      </c>
      <c r="E31" s="29">
        <v>536</v>
      </c>
      <c r="F31" s="30">
        <v>549</v>
      </c>
      <c r="G31" s="20"/>
      <c r="H31" s="64">
        <f t="shared" si="3"/>
        <v>0</v>
      </c>
      <c r="I31" s="15"/>
      <c r="J31" s="7"/>
    </row>
    <row r="32" spans="1:12" ht="18" customHeight="1" x14ac:dyDescent="0.2">
      <c r="A32" s="66" t="s">
        <v>25</v>
      </c>
      <c r="B32" s="75">
        <v>127</v>
      </c>
      <c r="C32" s="75">
        <v>127</v>
      </c>
      <c r="D32" s="29">
        <v>127</v>
      </c>
      <c r="E32" s="29">
        <v>127</v>
      </c>
      <c r="F32" s="30">
        <v>127</v>
      </c>
      <c r="G32" s="20"/>
      <c r="H32" s="64">
        <f t="shared" si="3"/>
        <v>0</v>
      </c>
      <c r="I32" s="15"/>
      <c r="J32" s="7"/>
    </row>
    <row r="33" spans="1:10" ht="18" customHeight="1" x14ac:dyDescent="0.2">
      <c r="A33" s="66" t="s">
        <v>26</v>
      </c>
      <c r="B33" s="75">
        <v>30</v>
      </c>
      <c r="C33" s="75">
        <v>49</v>
      </c>
      <c r="D33" s="29">
        <v>49</v>
      </c>
      <c r="E33" s="29">
        <v>175</v>
      </c>
      <c r="F33" s="30">
        <v>175</v>
      </c>
      <c r="G33" s="20"/>
      <c r="H33" s="64">
        <f t="shared" si="3"/>
        <v>-0.38775510204081631</v>
      </c>
      <c r="I33" s="15"/>
      <c r="J33" s="7"/>
    </row>
    <row r="34" spans="1:10" ht="18" customHeight="1" x14ac:dyDescent="0.2">
      <c r="A34" s="67" t="s">
        <v>27</v>
      </c>
      <c r="B34" s="76">
        <v>195</v>
      </c>
      <c r="C34" s="76">
        <v>195</v>
      </c>
      <c r="D34" s="31">
        <v>190</v>
      </c>
      <c r="E34" s="31">
        <v>174</v>
      </c>
      <c r="F34" s="32">
        <v>320</v>
      </c>
      <c r="H34" s="36">
        <f t="shared" si="3"/>
        <v>0</v>
      </c>
      <c r="I34" s="15"/>
      <c r="J34" s="7"/>
    </row>
    <row r="35" spans="1:10" ht="8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4" t="s">
        <v>20</v>
      </c>
      <c r="B36" s="4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4"/>
      <c r="B37" s="4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sheetProtection sheet="1" objects="1" scenarios="1"/>
  <mergeCells count="2">
    <mergeCell ref="I16:I18"/>
    <mergeCell ref="J16:J18"/>
  </mergeCells>
  <pageMargins left="0.51181102362204722" right="0.51181102362204722" top="0.59055118110236227" bottom="0.59055118110236227" header="0.31496062992125984" footer="0.31496062992125984"/>
  <pageSetup paperSize="9" scale="6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zoomScaleNormal="100" zoomScaleSheetLayoutView="100" workbookViewId="0">
      <selection activeCell="K18" sqref="K18"/>
    </sheetView>
  </sheetViews>
  <sheetFormatPr baseColWidth="10" defaultRowHeight="14.25" x14ac:dyDescent="0.2"/>
  <cols>
    <col min="1" max="1" width="20.7109375" style="3" customWidth="1"/>
    <col min="2" max="6" width="12.7109375" style="3" customWidth="1"/>
    <col min="7" max="7" width="4.140625" style="3" customWidth="1"/>
    <col min="8" max="10" width="12.7109375" style="3" customWidth="1"/>
    <col min="11" max="16384" width="11.42578125" style="3"/>
  </cols>
  <sheetData>
    <row r="1" spans="1:10" ht="18" customHeight="1" x14ac:dyDescent="0.25">
      <c r="A1" s="1" t="s">
        <v>19</v>
      </c>
      <c r="B1" s="1"/>
      <c r="C1" s="2"/>
      <c r="D1" s="2"/>
      <c r="E1" s="2"/>
      <c r="F1" s="2"/>
      <c r="G1" s="2"/>
      <c r="H1" s="2"/>
      <c r="I1" s="2"/>
      <c r="J1" s="1">
        <v>2024</v>
      </c>
    </row>
    <row r="2" spans="1:10" ht="18" customHeight="1" x14ac:dyDescent="0.2">
      <c r="A2" s="4" t="s">
        <v>7</v>
      </c>
      <c r="B2" s="4"/>
      <c r="C2" s="2"/>
      <c r="D2" s="2"/>
      <c r="E2" s="2"/>
      <c r="F2" s="2"/>
      <c r="G2" s="2"/>
      <c r="H2" s="2"/>
      <c r="I2" s="2"/>
      <c r="J2" s="2"/>
    </row>
    <row r="3" spans="1:10" s="24" customFormat="1" ht="18" customHeight="1" x14ac:dyDescent="0.25">
      <c r="A3" s="22" t="s">
        <v>29</v>
      </c>
      <c r="B3" s="22"/>
      <c r="C3" s="23"/>
      <c r="D3" s="23"/>
      <c r="E3" s="23"/>
      <c r="F3" s="23"/>
      <c r="G3" s="23"/>
      <c r="H3" s="23"/>
      <c r="I3" s="23"/>
      <c r="J3" s="23"/>
    </row>
    <row r="4" spans="1:10" ht="9.9499999999999993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8" customHeight="1" x14ac:dyDescent="0.25">
      <c r="A5" s="25" t="s">
        <v>17</v>
      </c>
      <c r="B5" s="25"/>
      <c r="C5" s="5"/>
      <c r="D5" s="6"/>
      <c r="E5" s="6"/>
      <c r="F5" s="6"/>
      <c r="G5" s="6"/>
      <c r="H5" s="6"/>
      <c r="I5" s="7"/>
      <c r="J5" s="7"/>
    </row>
    <row r="6" spans="1:10" ht="9.9499999999999993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35.1" customHeight="1" x14ac:dyDescent="0.2">
      <c r="A7" s="21" t="s">
        <v>11</v>
      </c>
      <c r="B7" s="26">
        <v>2024</v>
      </c>
      <c r="C7" s="26">
        <v>2023</v>
      </c>
      <c r="D7" s="26">
        <v>2022</v>
      </c>
      <c r="E7" s="26">
        <v>2021</v>
      </c>
      <c r="F7" s="37">
        <v>2020</v>
      </c>
      <c r="G7" s="8"/>
      <c r="H7" s="40" t="s">
        <v>30</v>
      </c>
      <c r="I7" s="73"/>
      <c r="J7" s="73"/>
    </row>
    <row r="8" spans="1:10" ht="18" customHeight="1" x14ac:dyDescent="0.2">
      <c r="A8" s="9" t="s">
        <v>10</v>
      </c>
      <c r="B8" s="27">
        <f>SUM(B9:B13)</f>
        <v>328506</v>
      </c>
      <c r="C8" s="27">
        <f>SUM(C9:C13)</f>
        <v>324371</v>
      </c>
      <c r="D8" s="27">
        <f>SUM(D9:D13)</f>
        <v>254663</v>
      </c>
      <c r="E8" s="27">
        <v>162531</v>
      </c>
      <c r="F8" s="28">
        <v>158528</v>
      </c>
      <c r="G8" s="10"/>
      <c r="H8" s="83">
        <f t="shared" ref="H8:H13" si="0">(B8-C8)/C8</f>
        <v>1.274774871983007E-2</v>
      </c>
      <c r="I8" s="82"/>
      <c r="J8" s="17"/>
    </row>
    <row r="9" spans="1:10" ht="18" customHeight="1" x14ac:dyDescent="0.2">
      <c r="A9" s="11" t="s">
        <v>0</v>
      </c>
      <c r="B9" s="29">
        <v>139598</v>
      </c>
      <c r="C9" s="29">
        <v>143047</v>
      </c>
      <c r="D9" s="29">
        <v>134586</v>
      </c>
      <c r="E9" s="29">
        <v>128641</v>
      </c>
      <c r="F9" s="30">
        <v>102354</v>
      </c>
      <c r="G9" s="10"/>
      <c r="H9" s="64">
        <f t="shared" si="0"/>
        <v>-2.4110956538759987E-2</v>
      </c>
      <c r="I9" s="16"/>
      <c r="J9" s="17"/>
    </row>
    <row r="10" spans="1:10" ht="18" customHeight="1" x14ac:dyDescent="0.2">
      <c r="A10" s="11" t="s">
        <v>1</v>
      </c>
      <c r="B10" s="29">
        <v>80073</v>
      </c>
      <c r="C10" s="29">
        <v>78888</v>
      </c>
      <c r="D10" s="29">
        <v>76786</v>
      </c>
      <c r="E10" s="29">
        <v>28633</v>
      </c>
      <c r="F10" s="30">
        <v>41471</v>
      </c>
      <c r="G10" s="10"/>
      <c r="H10" s="64">
        <f t="shared" si="0"/>
        <v>1.5021296014602982E-2</v>
      </c>
      <c r="I10" s="16"/>
      <c r="J10" s="17"/>
    </row>
    <row r="11" spans="1:10" ht="18" customHeight="1" x14ac:dyDescent="0.2">
      <c r="A11" s="11" t="s">
        <v>2</v>
      </c>
      <c r="B11" s="29">
        <v>71755</v>
      </c>
      <c r="C11" s="29">
        <v>67779</v>
      </c>
      <c r="D11" s="29">
        <v>23411</v>
      </c>
      <c r="E11" s="29">
        <v>2944</v>
      </c>
      <c r="F11" s="30">
        <v>10237</v>
      </c>
      <c r="G11" s="10"/>
      <c r="H11" s="64">
        <f t="shared" si="0"/>
        <v>5.8661237256377341E-2</v>
      </c>
      <c r="I11" s="16"/>
      <c r="J11" s="17"/>
    </row>
    <row r="12" spans="1:10" ht="18" customHeight="1" x14ac:dyDescent="0.2">
      <c r="A12" s="11" t="s">
        <v>3</v>
      </c>
      <c r="B12" s="29">
        <v>31380</v>
      </c>
      <c r="C12" s="29">
        <v>29737</v>
      </c>
      <c r="D12" s="29">
        <v>17864</v>
      </c>
      <c r="E12" s="29">
        <v>2224</v>
      </c>
      <c r="F12" s="30">
        <v>3565</v>
      </c>
      <c r="G12" s="10"/>
      <c r="H12" s="64">
        <f t="shared" si="0"/>
        <v>5.5251034065305848E-2</v>
      </c>
      <c r="I12" s="16"/>
      <c r="J12" s="17"/>
    </row>
    <row r="13" spans="1:10" ht="18" customHeight="1" x14ac:dyDescent="0.2">
      <c r="A13" s="12" t="s">
        <v>9</v>
      </c>
      <c r="B13" s="31">
        <f>708+4992</f>
        <v>5700</v>
      </c>
      <c r="C13" s="31">
        <v>4920</v>
      </c>
      <c r="D13" s="31">
        <f>1757+259</f>
        <v>2016</v>
      </c>
      <c r="E13" s="31">
        <v>89</v>
      </c>
      <c r="F13" s="32">
        <v>901</v>
      </c>
      <c r="G13" s="10"/>
      <c r="H13" s="36">
        <f t="shared" si="0"/>
        <v>0.15853658536585366</v>
      </c>
      <c r="I13" s="16"/>
      <c r="J13" s="17"/>
    </row>
    <row r="14" spans="1:10" ht="18" customHeight="1" x14ac:dyDescent="0.2">
      <c r="A14" s="13"/>
      <c r="B14" s="14"/>
      <c r="C14" s="14"/>
      <c r="D14" s="14"/>
      <c r="E14" s="14"/>
      <c r="F14" s="14"/>
      <c r="G14" s="14"/>
      <c r="H14" s="15"/>
      <c r="I14" s="16"/>
      <c r="J14" s="17"/>
    </row>
    <row r="15" spans="1:10" ht="35.1" customHeight="1" x14ac:dyDescent="0.2">
      <c r="A15" s="21" t="s">
        <v>35</v>
      </c>
      <c r="B15" s="38">
        <v>2024</v>
      </c>
      <c r="C15" s="38">
        <v>2023</v>
      </c>
      <c r="D15" s="38">
        <v>2022</v>
      </c>
      <c r="E15" s="38">
        <v>2021</v>
      </c>
      <c r="F15" s="39">
        <v>2020</v>
      </c>
      <c r="G15" s="18"/>
      <c r="H15" s="40" t="s">
        <v>30</v>
      </c>
      <c r="I15" s="73"/>
      <c r="J15" s="73"/>
    </row>
    <row r="16" spans="1:10" ht="18" customHeight="1" x14ac:dyDescent="0.2">
      <c r="A16" s="19" t="s">
        <v>6</v>
      </c>
      <c r="B16" s="33">
        <v>25</v>
      </c>
      <c r="C16" s="33">
        <v>24</v>
      </c>
      <c r="D16" s="33">
        <v>22</v>
      </c>
      <c r="E16" s="33">
        <v>20</v>
      </c>
      <c r="F16" s="34">
        <v>19</v>
      </c>
      <c r="G16" s="10"/>
      <c r="H16" s="35">
        <f>(B16-C16)/C16</f>
        <v>4.1666666666666664E-2</v>
      </c>
      <c r="I16" s="86"/>
      <c r="J16" s="87"/>
    </row>
    <row r="17" spans="1:10" ht="18" customHeight="1" x14ac:dyDescent="0.2">
      <c r="A17" s="11" t="s">
        <v>33</v>
      </c>
      <c r="B17" s="29">
        <v>946</v>
      </c>
      <c r="C17" s="29">
        <v>939</v>
      </c>
      <c r="D17" s="29">
        <v>912</v>
      </c>
      <c r="E17" s="29">
        <v>753</v>
      </c>
      <c r="F17" s="30">
        <v>681</v>
      </c>
      <c r="G17" s="10"/>
      <c r="H17" s="64">
        <f t="shared" ref="H17:H18" si="1">(B17-C17)/C17</f>
        <v>7.4547390841320556E-3</v>
      </c>
      <c r="I17" s="86"/>
      <c r="J17" s="87"/>
    </row>
    <row r="18" spans="1:10" ht="18" customHeight="1" x14ac:dyDescent="0.2">
      <c r="A18" s="12" t="s">
        <v>8</v>
      </c>
      <c r="B18" s="31">
        <v>1965</v>
      </c>
      <c r="C18" s="31">
        <v>1898</v>
      </c>
      <c r="D18" s="31">
        <v>1837</v>
      </c>
      <c r="E18" s="31">
        <v>1487</v>
      </c>
      <c r="F18" s="32">
        <v>1368</v>
      </c>
      <c r="G18" s="10"/>
      <c r="H18" s="36">
        <f t="shared" si="1"/>
        <v>3.530031612223393E-2</v>
      </c>
      <c r="I18" s="86"/>
      <c r="J18" s="87"/>
    </row>
    <row r="19" spans="1:10" ht="18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x14ac:dyDescent="0.2">
      <c r="A20" s="4" t="s">
        <v>20</v>
      </c>
      <c r="B20" s="4"/>
      <c r="C20" s="2"/>
      <c r="D20" s="2"/>
      <c r="E20" s="2"/>
      <c r="F20" s="2"/>
      <c r="G20" s="2"/>
      <c r="H20" s="2"/>
      <c r="I20" s="2"/>
      <c r="J20" s="2"/>
    </row>
    <row r="21" spans="1:10" x14ac:dyDescent="0.2">
      <c r="A21" s="4"/>
      <c r="B21" s="4"/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</sheetData>
  <sheetProtection sheet="1" objects="1" scenarios="1"/>
  <mergeCells count="2">
    <mergeCell ref="I16:I18"/>
    <mergeCell ref="J16:J18"/>
  </mergeCells>
  <pageMargins left="0.51181102362204722" right="0.51181102362204722" top="0.59055118110236227" bottom="0.59055118110236227" header="0.31496062992125984" footer="0.31496062992125984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1"/>
  <sheetViews>
    <sheetView workbookViewId="0">
      <selection activeCell="R19" sqref="R19"/>
    </sheetView>
  </sheetViews>
  <sheetFormatPr baseColWidth="10" defaultRowHeight="12" x14ac:dyDescent="0.2"/>
  <cols>
    <col min="1" max="1" width="17" style="42" customWidth="1"/>
    <col min="2" max="2" width="12" style="42" customWidth="1"/>
    <col min="3" max="4" width="11.42578125" style="42" customWidth="1"/>
    <col min="5" max="14" width="11.42578125" style="42"/>
    <col min="15" max="15" width="3.140625" style="42" customWidth="1"/>
    <col min="16" max="16" width="16.5703125" style="42" customWidth="1"/>
    <col min="17" max="16384" width="11.42578125" style="42"/>
  </cols>
  <sheetData>
    <row r="1" spans="1:15" ht="15.75" x14ac:dyDescent="0.25">
      <c r="A1" s="63" t="s">
        <v>13</v>
      </c>
      <c r="B1" s="63"/>
      <c r="C1" s="63"/>
      <c r="D1" s="63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x14ac:dyDescent="0.2">
      <c r="A2" s="43" t="s">
        <v>7</v>
      </c>
      <c r="B2" s="43"/>
      <c r="C2" s="43"/>
      <c r="D2" s="43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12.75" x14ac:dyDescent="0.2">
      <c r="A3" s="22" t="s">
        <v>29</v>
      </c>
      <c r="B3" s="22"/>
      <c r="C3" s="43"/>
      <c r="D3" s="43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x14ac:dyDescent="0.2">
      <c r="A4" s="43"/>
      <c r="B4" s="43"/>
      <c r="C4" s="43"/>
      <c r="D4" s="43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15" x14ac:dyDescent="0.25">
      <c r="A5" s="62" t="s">
        <v>18</v>
      </c>
      <c r="B5" s="62"/>
      <c r="C5" s="62"/>
      <c r="D5" s="62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6.95" customHeight="1" x14ac:dyDescent="0.2">
      <c r="A6" s="44"/>
      <c r="B6" s="44"/>
      <c r="C6" s="44"/>
      <c r="D6" s="44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30" customHeight="1" x14ac:dyDescent="0.2">
      <c r="A7" s="45" t="s">
        <v>11</v>
      </c>
      <c r="B7" s="46">
        <v>2024</v>
      </c>
      <c r="C7" s="46">
        <v>2023</v>
      </c>
      <c r="D7" s="46">
        <v>2022</v>
      </c>
      <c r="E7" s="46">
        <v>2021</v>
      </c>
      <c r="F7" s="46">
        <v>2020</v>
      </c>
      <c r="G7" s="46">
        <v>2019</v>
      </c>
      <c r="H7" s="46">
        <v>2018</v>
      </c>
      <c r="I7" s="46">
        <v>2017</v>
      </c>
      <c r="J7" s="46">
        <v>2016</v>
      </c>
      <c r="K7" s="46">
        <v>2015</v>
      </c>
      <c r="L7" s="46">
        <v>2014</v>
      </c>
      <c r="M7" s="46">
        <v>2013</v>
      </c>
      <c r="N7" s="47">
        <v>2012</v>
      </c>
      <c r="O7" s="41"/>
    </row>
    <row r="8" spans="1:15" ht="12.75" x14ac:dyDescent="0.2">
      <c r="A8" s="48" t="s">
        <v>10</v>
      </c>
      <c r="B8" s="27">
        <f t="shared" ref="B8:G8" si="0">SUM(B9:B13)</f>
        <v>563599</v>
      </c>
      <c r="C8" s="49">
        <f t="shared" si="0"/>
        <v>543565</v>
      </c>
      <c r="D8" s="49">
        <f t="shared" si="0"/>
        <v>452344</v>
      </c>
      <c r="E8" s="49">
        <f t="shared" si="0"/>
        <v>352820</v>
      </c>
      <c r="F8" s="49">
        <f t="shared" si="0"/>
        <v>325301</v>
      </c>
      <c r="G8" s="49">
        <f t="shared" si="0"/>
        <v>638622</v>
      </c>
      <c r="H8" s="49">
        <f t="shared" ref="H8:N8" si="1">SUM(H9:H13)</f>
        <v>673298</v>
      </c>
      <c r="I8" s="49">
        <f t="shared" si="1"/>
        <v>645668</v>
      </c>
      <c r="J8" s="49">
        <f t="shared" si="1"/>
        <v>613672</v>
      </c>
      <c r="K8" s="49">
        <f t="shared" si="1"/>
        <v>663433</v>
      </c>
      <c r="L8" s="49">
        <f t="shared" si="1"/>
        <v>625238</v>
      </c>
      <c r="M8" s="49">
        <f t="shared" si="1"/>
        <v>604970</v>
      </c>
      <c r="N8" s="50">
        <f t="shared" si="1"/>
        <v>582418</v>
      </c>
      <c r="O8" s="41"/>
    </row>
    <row r="9" spans="1:15" ht="12.75" x14ac:dyDescent="0.2">
      <c r="A9" s="51" t="s">
        <v>0</v>
      </c>
      <c r="B9" s="29">
        <v>299909</v>
      </c>
      <c r="C9" s="52">
        <v>296167</v>
      </c>
      <c r="D9" s="52">
        <v>284938</v>
      </c>
      <c r="E9" s="52">
        <v>294520</v>
      </c>
      <c r="F9" s="52">
        <v>246688</v>
      </c>
      <c r="G9" s="52">
        <v>264468</v>
      </c>
      <c r="H9" s="52">
        <v>270782</v>
      </c>
      <c r="I9" s="52">
        <v>250439</v>
      </c>
      <c r="J9" s="52">
        <v>250285</v>
      </c>
      <c r="K9" s="52">
        <v>258475</v>
      </c>
      <c r="L9" s="52">
        <v>254491</v>
      </c>
      <c r="M9" s="52">
        <v>252972</v>
      </c>
      <c r="N9" s="53">
        <v>264278</v>
      </c>
      <c r="O9" s="41"/>
    </row>
    <row r="10" spans="1:15" ht="12.75" x14ac:dyDescent="0.2">
      <c r="A10" s="51" t="s">
        <v>1</v>
      </c>
      <c r="B10" s="29">
        <v>132853</v>
      </c>
      <c r="C10" s="52">
        <v>126387</v>
      </c>
      <c r="D10" s="52">
        <v>116950</v>
      </c>
      <c r="E10" s="52">
        <v>51819</v>
      </c>
      <c r="F10" s="52">
        <v>60510</v>
      </c>
      <c r="G10" s="52">
        <v>116433</v>
      </c>
      <c r="H10" s="52">
        <v>126762</v>
      </c>
      <c r="I10" s="52">
        <v>126106</v>
      </c>
      <c r="J10" s="52">
        <v>121184</v>
      </c>
      <c r="K10" s="52">
        <v>136430</v>
      </c>
      <c r="L10" s="52">
        <v>166501</v>
      </c>
      <c r="M10" s="52">
        <v>181467</v>
      </c>
      <c r="N10" s="53">
        <v>156313</v>
      </c>
      <c r="O10" s="41"/>
    </row>
    <row r="11" spans="1:15" ht="12.75" x14ac:dyDescent="0.2">
      <c r="A11" s="51" t="s">
        <v>2</v>
      </c>
      <c r="B11" s="29">
        <v>85787</v>
      </c>
      <c r="C11" s="52">
        <v>79398</v>
      </c>
      <c r="D11" s="52">
        <v>27422</v>
      </c>
      <c r="E11" s="52">
        <v>3638</v>
      </c>
      <c r="F11" s="52">
        <v>13233</v>
      </c>
      <c r="G11" s="52">
        <v>223564</v>
      </c>
      <c r="H11" s="52">
        <v>238863</v>
      </c>
      <c r="I11" s="52">
        <v>228326</v>
      </c>
      <c r="J11" s="52">
        <v>207209</v>
      </c>
      <c r="K11" s="52">
        <v>235797</v>
      </c>
      <c r="L11" s="52">
        <v>173996</v>
      </c>
      <c r="M11" s="52">
        <v>143713</v>
      </c>
      <c r="N11" s="53">
        <v>139417</v>
      </c>
      <c r="O11" s="41"/>
    </row>
    <row r="12" spans="1:15" ht="12.75" x14ac:dyDescent="0.2">
      <c r="A12" s="51" t="s">
        <v>3</v>
      </c>
      <c r="B12" s="29">
        <v>38165</v>
      </c>
      <c r="C12" s="52">
        <v>35287</v>
      </c>
      <c r="D12" s="52">
        <v>20641</v>
      </c>
      <c r="E12" s="52">
        <v>2683</v>
      </c>
      <c r="F12" s="52">
        <v>3880</v>
      </c>
      <c r="G12" s="52">
        <v>26451</v>
      </c>
      <c r="H12" s="52">
        <v>27928</v>
      </c>
      <c r="I12" s="52">
        <v>29523</v>
      </c>
      <c r="J12" s="52">
        <v>23724</v>
      </c>
      <c r="K12" s="52">
        <v>23328</v>
      </c>
      <c r="L12" s="52">
        <v>25222</v>
      </c>
      <c r="M12" s="52">
        <v>23071</v>
      </c>
      <c r="N12" s="53">
        <v>18870</v>
      </c>
      <c r="O12" s="41"/>
    </row>
    <row r="13" spans="1:15" ht="12.75" x14ac:dyDescent="0.2">
      <c r="A13" s="54" t="s">
        <v>9</v>
      </c>
      <c r="B13" s="31">
        <f>1282+5603</f>
        <v>6885</v>
      </c>
      <c r="C13" s="55">
        <v>6326</v>
      </c>
      <c r="D13" s="55">
        <v>2393</v>
      </c>
      <c r="E13" s="55">
        <v>160</v>
      </c>
      <c r="F13" s="55">
        <v>990</v>
      </c>
      <c r="G13" s="55">
        <v>7706</v>
      </c>
      <c r="H13" s="55">
        <v>8963</v>
      </c>
      <c r="I13" s="55">
        <v>11274</v>
      </c>
      <c r="J13" s="55">
        <v>11270</v>
      </c>
      <c r="K13" s="55">
        <v>9403</v>
      </c>
      <c r="L13" s="55">
        <v>5028</v>
      </c>
      <c r="M13" s="55">
        <v>3747</v>
      </c>
      <c r="N13" s="56">
        <v>3540</v>
      </c>
      <c r="O13" s="41"/>
    </row>
    <row r="14" spans="1:15" x14ac:dyDescent="0.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</row>
    <row r="15" spans="1:15" ht="24" x14ac:dyDescent="0.2">
      <c r="A15" s="45" t="s">
        <v>14</v>
      </c>
      <c r="B15" s="46">
        <v>2024</v>
      </c>
      <c r="C15" s="46">
        <v>2023</v>
      </c>
      <c r="D15" s="46">
        <v>2022</v>
      </c>
      <c r="E15" s="46">
        <v>2021</v>
      </c>
      <c r="F15" s="46">
        <v>2020</v>
      </c>
      <c r="G15" s="46">
        <v>2019</v>
      </c>
      <c r="H15" s="46">
        <v>2018</v>
      </c>
      <c r="I15" s="46">
        <v>2017</v>
      </c>
      <c r="J15" s="46">
        <v>2016</v>
      </c>
      <c r="K15" s="46">
        <v>2015</v>
      </c>
      <c r="L15" s="46">
        <v>2014</v>
      </c>
      <c r="M15" s="46">
        <v>2013</v>
      </c>
      <c r="N15" s="47">
        <v>2012</v>
      </c>
      <c r="O15" s="41"/>
    </row>
    <row r="16" spans="1:15" x14ac:dyDescent="0.2">
      <c r="A16" s="57" t="s">
        <v>6</v>
      </c>
      <c r="B16" s="81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9"/>
      <c r="O16" s="41"/>
    </row>
    <row r="17" spans="1:15" x14ac:dyDescent="0.2">
      <c r="A17" s="54" t="s">
        <v>8</v>
      </c>
      <c r="B17" s="80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6"/>
      <c r="O17" s="41"/>
    </row>
    <row r="18" spans="1:15" x14ac:dyDescent="0.2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1:15" ht="42.75" customHeight="1" x14ac:dyDescent="0.2">
      <c r="A19" s="45" t="s">
        <v>15</v>
      </c>
      <c r="B19" s="46">
        <v>2024</v>
      </c>
      <c r="C19" s="46">
        <v>2023</v>
      </c>
      <c r="D19" s="46">
        <v>2022</v>
      </c>
      <c r="E19" s="46">
        <v>2021</v>
      </c>
      <c r="F19" s="46">
        <v>2020</v>
      </c>
      <c r="G19" s="46">
        <v>2019</v>
      </c>
      <c r="H19" s="46">
        <v>2018</v>
      </c>
      <c r="I19" s="46">
        <v>2017</v>
      </c>
      <c r="J19" s="46">
        <v>2016</v>
      </c>
      <c r="K19" s="46">
        <v>2015</v>
      </c>
      <c r="L19" s="46">
        <v>2014</v>
      </c>
      <c r="M19" s="46">
        <v>2013</v>
      </c>
      <c r="N19" s="47">
        <v>2012</v>
      </c>
      <c r="O19" s="41"/>
    </row>
    <row r="20" spans="1:15" ht="12.75" x14ac:dyDescent="0.2">
      <c r="A20" s="51" t="s">
        <v>4</v>
      </c>
      <c r="B20" s="33">
        <v>138480</v>
      </c>
      <c r="C20" s="58">
        <v>131256</v>
      </c>
      <c r="D20" s="58">
        <v>130160</v>
      </c>
      <c r="E20" s="58">
        <v>146090</v>
      </c>
      <c r="F20" s="60">
        <v>139343</v>
      </c>
      <c r="G20" s="60">
        <v>115909</v>
      </c>
      <c r="H20" s="58">
        <v>104495</v>
      </c>
      <c r="I20" s="58">
        <v>86872</v>
      </c>
      <c r="J20" s="58">
        <v>82597</v>
      </c>
      <c r="K20" s="58">
        <v>81493</v>
      </c>
      <c r="L20" s="58">
        <v>74904</v>
      </c>
      <c r="M20" s="58">
        <v>77682</v>
      </c>
      <c r="N20" s="59">
        <v>71612</v>
      </c>
      <c r="O20" s="41"/>
    </row>
    <row r="21" spans="1:15" ht="12.75" x14ac:dyDescent="0.2">
      <c r="A21" s="54" t="s">
        <v>5</v>
      </c>
      <c r="B21" s="31">
        <v>11692</v>
      </c>
      <c r="C21" s="55">
        <v>9281</v>
      </c>
      <c r="D21" s="55">
        <v>8153</v>
      </c>
      <c r="E21" s="55">
        <v>4773</v>
      </c>
      <c r="F21" s="61">
        <v>6801</v>
      </c>
      <c r="G21" s="61">
        <v>9900</v>
      </c>
      <c r="H21" s="55">
        <v>10359</v>
      </c>
      <c r="I21" s="55">
        <v>10909</v>
      </c>
      <c r="J21" s="55">
        <v>10435</v>
      </c>
      <c r="K21" s="55">
        <v>10515</v>
      </c>
      <c r="L21" s="55">
        <v>12134</v>
      </c>
      <c r="M21" s="55">
        <v>11532</v>
      </c>
      <c r="N21" s="56">
        <v>12276</v>
      </c>
      <c r="O21" s="41"/>
    </row>
    <row r="22" spans="1:15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</row>
    <row r="23" spans="1:15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</row>
    <row r="24" spans="1:15" ht="15" x14ac:dyDescent="0.25">
      <c r="A24" s="62" t="s">
        <v>16</v>
      </c>
      <c r="B24" s="62"/>
      <c r="C24" s="62"/>
      <c r="D24" s="62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</row>
    <row r="25" spans="1:15" ht="6.95" customHeight="1" x14ac:dyDescent="0.2">
      <c r="A25" s="44"/>
      <c r="B25" s="44"/>
      <c r="C25" s="44"/>
      <c r="D25" s="44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1:15" ht="24" x14ac:dyDescent="0.2">
      <c r="A26" s="45" t="s">
        <v>11</v>
      </c>
      <c r="B26" s="46">
        <v>2024</v>
      </c>
      <c r="C26" s="46">
        <v>2023</v>
      </c>
      <c r="D26" s="46">
        <v>2022</v>
      </c>
      <c r="E26" s="46">
        <v>2021</v>
      </c>
      <c r="F26" s="46">
        <v>2020</v>
      </c>
      <c r="G26" s="46">
        <v>2019</v>
      </c>
      <c r="H26" s="46">
        <v>2018</v>
      </c>
      <c r="I26" s="46">
        <v>2017</v>
      </c>
      <c r="J26" s="46">
        <v>2016</v>
      </c>
      <c r="K26" s="46">
        <v>2015</v>
      </c>
      <c r="L26" s="46">
        <v>2014</v>
      </c>
      <c r="M26" s="46">
        <v>2013</v>
      </c>
      <c r="N26" s="47">
        <v>2012</v>
      </c>
      <c r="O26" s="41"/>
    </row>
    <row r="27" spans="1:15" ht="12.75" x14ac:dyDescent="0.2">
      <c r="A27" s="48" t="s">
        <v>10</v>
      </c>
      <c r="B27" s="27">
        <f>SUM(B28:B32)</f>
        <v>235093</v>
      </c>
      <c r="C27" s="49">
        <f>SUM(C28:C32)</f>
        <v>219194</v>
      </c>
      <c r="D27" s="49">
        <f>SUM(D28:D32)</f>
        <v>197681</v>
      </c>
      <c r="E27" s="49">
        <f>SUM(E28:E32)</f>
        <v>190289</v>
      </c>
      <c r="F27" s="49">
        <f t="shared" ref="F27" si="2">SUM(F28:F32)</f>
        <v>166773</v>
      </c>
      <c r="G27" s="49">
        <f t="shared" ref="G27" si="3">SUM(G28:G32)</f>
        <v>280050</v>
      </c>
      <c r="H27" s="49">
        <f t="shared" ref="H27" si="4">SUM(H28:H32)</f>
        <v>289893</v>
      </c>
      <c r="I27" s="49">
        <f t="shared" ref="I27" si="5">SUM(I28:I32)</f>
        <v>283420</v>
      </c>
      <c r="J27" s="49">
        <f t="shared" ref="J27" si="6">SUM(J28:J32)</f>
        <v>282016</v>
      </c>
      <c r="K27" s="49">
        <f t="shared" ref="K27" si="7">SUM(K28:K32)</f>
        <v>308473</v>
      </c>
      <c r="L27" s="49">
        <f t="shared" ref="L27" si="8">SUM(L28:L32)</f>
        <v>299559</v>
      </c>
      <c r="M27" s="49">
        <f t="shared" ref="M27" si="9">SUM(M28:M32)</f>
        <v>288907</v>
      </c>
      <c r="N27" s="50">
        <f t="shared" ref="N27" si="10">SUM(N28:N32)</f>
        <v>271889</v>
      </c>
      <c r="O27" s="41"/>
    </row>
    <row r="28" spans="1:15" ht="12.75" x14ac:dyDescent="0.2">
      <c r="A28" s="51" t="s">
        <v>0</v>
      </c>
      <c r="B28" s="29">
        <v>160311</v>
      </c>
      <c r="C28" s="52">
        <v>153120</v>
      </c>
      <c r="D28" s="52">
        <v>150352</v>
      </c>
      <c r="E28" s="52">
        <v>165879</v>
      </c>
      <c r="F28" s="52">
        <v>144334</v>
      </c>
      <c r="G28" s="52">
        <v>147045</v>
      </c>
      <c r="H28" s="52">
        <v>148759</v>
      </c>
      <c r="I28" s="52">
        <v>137533</v>
      </c>
      <c r="J28" s="52">
        <v>139993</v>
      </c>
      <c r="K28" s="52">
        <v>141814</v>
      </c>
      <c r="L28" s="52">
        <v>143807</v>
      </c>
      <c r="M28" s="52">
        <v>146680</v>
      </c>
      <c r="N28" s="53">
        <v>152023</v>
      </c>
      <c r="O28" s="41"/>
    </row>
    <row r="29" spans="1:15" ht="12.75" x14ac:dyDescent="0.2">
      <c r="A29" s="51" t="s">
        <v>1</v>
      </c>
      <c r="B29" s="29">
        <v>52780</v>
      </c>
      <c r="C29" s="52">
        <v>47499</v>
      </c>
      <c r="D29" s="52">
        <v>40164</v>
      </c>
      <c r="E29" s="52">
        <v>23186</v>
      </c>
      <c r="F29" s="52">
        <v>19039</v>
      </c>
      <c r="G29" s="52">
        <v>49151</v>
      </c>
      <c r="H29" s="52">
        <v>47780</v>
      </c>
      <c r="I29" s="52">
        <v>56266</v>
      </c>
      <c r="J29" s="52">
        <v>53029</v>
      </c>
      <c r="K29" s="52">
        <v>67605</v>
      </c>
      <c r="L29" s="52">
        <v>85176</v>
      </c>
      <c r="M29" s="52">
        <v>87763</v>
      </c>
      <c r="N29" s="53">
        <v>76293</v>
      </c>
      <c r="O29" s="41"/>
    </row>
    <row r="30" spans="1:15" ht="12.75" x14ac:dyDescent="0.2">
      <c r="A30" s="51" t="s">
        <v>2</v>
      </c>
      <c r="B30" s="29">
        <v>14032</v>
      </c>
      <c r="C30" s="52">
        <v>11619</v>
      </c>
      <c r="D30" s="52">
        <v>4011</v>
      </c>
      <c r="E30" s="52">
        <v>694</v>
      </c>
      <c r="F30" s="52">
        <v>2996</v>
      </c>
      <c r="G30" s="52">
        <v>78383</v>
      </c>
      <c r="H30" s="52">
        <v>82619</v>
      </c>
      <c r="I30" s="52">
        <v>74102</v>
      </c>
      <c r="J30" s="52">
        <v>73186</v>
      </c>
      <c r="K30" s="52">
        <v>85065</v>
      </c>
      <c r="L30" s="52">
        <v>54860</v>
      </c>
      <c r="M30" s="52">
        <v>39121</v>
      </c>
      <c r="N30" s="53">
        <v>29581</v>
      </c>
      <c r="O30" s="41"/>
    </row>
    <row r="31" spans="1:15" ht="12.75" x14ac:dyDescent="0.2">
      <c r="A31" s="51" t="s">
        <v>3</v>
      </c>
      <c r="B31" s="29">
        <v>6785</v>
      </c>
      <c r="C31" s="52">
        <v>5550</v>
      </c>
      <c r="D31" s="52">
        <v>2777</v>
      </c>
      <c r="E31" s="52">
        <v>459</v>
      </c>
      <c r="F31" s="52">
        <v>315</v>
      </c>
      <c r="G31" s="52">
        <v>4605</v>
      </c>
      <c r="H31" s="52">
        <v>9618</v>
      </c>
      <c r="I31" s="52">
        <v>13550</v>
      </c>
      <c r="J31" s="52">
        <v>14094</v>
      </c>
      <c r="K31" s="52">
        <v>13341</v>
      </c>
      <c r="L31" s="52">
        <v>15118</v>
      </c>
      <c r="M31" s="52">
        <v>14708</v>
      </c>
      <c r="N31" s="53">
        <v>13315</v>
      </c>
      <c r="O31" s="41"/>
    </row>
    <row r="32" spans="1:15" ht="12.75" x14ac:dyDescent="0.2">
      <c r="A32" s="54" t="s">
        <v>9</v>
      </c>
      <c r="B32" s="31">
        <f>574+611</f>
        <v>1185</v>
      </c>
      <c r="C32" s="55">
        <f>737+669</f>
        <v>1406</v>
      </c>
      <c r="D32" s="55">
        <f>137+240</f>
        <v>377</v>
      </c>
      <c r="E32" s="55">
        <v>71</v>
      </c>
      <c r="F32" s="55">
        <v>89</v>
      </c>
      <c r="G32" s="55">
        <v>866</v>
      </c>
      <c r="H32" s="55">
        <v>1117</v>
      </c>
      <c r="I32" s="55">
        <v>1969</v>
      </c>
      <c r="J32" s="55">
        <v>1714</v>
      </c>
      <c r="K32" s="55">
        <v>648</v>
      </c>
      <c r="L32" s="55">
        <v>598</v>
      </c>
      <c r="M32" s="55">
        <v>635</v>
      </c>
      <c r="N32" s="56">
        <v>677</v>
      </c>
      <c r="O32" s="41"/>
    </row>
    <row r="33" spans="1:20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T33" s="69"/>
    </row>
    <row r="34" spans="1:20" ht="24" x14ac:dyDescent="0.2">
      <c r="A34" s="45" t="s">
        <v>14</v>
      </c>
      <c r="B34" s="46">
        <v>2024</v>
      </c>
      <c r="C34" s="46">
        <v>2023</v>
      </c>
      <c r="D34" s="46">
        <v>2022</v>
      </c>
      <c r="E34" s="46">
        <v>2021</v>
      </c>
      <c r="F34" s="46">
        <v>2020</v>
      </c>
      <c r="G34" s="46">
        <v>2019</v>
      </c>
      <c r="H34" s="46">
        <v>2018</v>
      </c>
      <c r="I34" s="46">
        <v>2017</v>
      </c>
      <c r="J34" s="46">
        <v>2016</v>
      </c>
      <c r="K34" s="46">
        <v>2015</v>
      </c>
      <c r="L34" s="46">
        <v>2014</v>
      </c>
      <c r="M34" s="46">
        <v>2013</v>
      </c>
      <c r="N34" s="47">
        <v>2012</v>
      </c>
      <c r="O34" s="41"/>
    </row>
    <row r="35" spans="1:20" x14ac:dyDescent="0.2">
      <c r="A35" s="57" t="s">
        <v>6</v>
      </c>
      <c r="B35" s="81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9"/>
      <c r="O35" s="41"/>
    </row>
    <row r="36" spans="1:20" x14ac:dyDescent="0.2">
      <c r="A36" s="54" t="s">
        <v>8</v>
      </c>
      <c r="B36" s="80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  <c r="O36" s="41"/>
    </row>
    <row r="37" spans="1:20" x14ac:dyDescent="0.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</row>
    <row r="38" spans="1:20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</row>
    <row r="39" spans="1:20" ht="15" x14ac:dyDescent="0.25">
      <c r="A39" s="62" t="s">
        <v>17</v>
      </c>
      <c r="B39" s="62"/>
      <c r="C39" s="62"/>
      <c r="D39" s="62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</row>
    <row r="40" spans="1:20" ht="6.95" customHeight="1" x14ac:dyDescent="0.2">
      <c r="A40" s="44"/>
      <c r="B40" s="44"/>
      <c r="C40" s="44"/>
      <c r="D40" s="44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</row>
    <row r="41" spans="1:20" ht="24" x14ac:dyDescent="0.2">
      <c r="A41" s="45" t="s">
        <v>11</v>
      </c>
      <c r="B41" s="46">
        <v>2024</v>
      </c>
      <c r="C41" s="46">
        <v>2023</v>
      </c>
      <c r="D41" s="46">
        <v>2022</v>
      </c>
      <c r="E41" s="46">
        <v>2021</v>
      </c>
      <c r="F41" s="46">
        <v>2020</v>
      </c>
      <c r="G41" s="46">
        <v>2019</v>
      </c>
      <c r="H41" s="46">
        <v>2018</v>
      </c>
      <c r="I41" s="46">
        <v>2017</v>
      </c>
      <c r="J41" s="46">
        <v>2016</v>
      </c>
      <c r="K41" s="46">
        <v>2015</v>
      </c>
      <c r="L41" s="46">
        <v>2014</v>
      </c>
      <c r="M41" s="46">
        <v>2013</v>
      </c>
      <c r="N41" s="47">
        <v>2012</v>
      </c>
    </row>
    <row r="42" spans="1:20" ht="12.75" x14ac:dyDescent="0.2">
      <c r="A42" s="48" t="s">
        <v>10</v>
      </c>
      <c r="B42" s="27">
        <f>SUM(B43:B47)</f>
        <v>328506</v>
      </c>
      <c r="C42" s="49">
        <f>SUM(C43:C47)</f>
        <v>324371</v>
      </c>
      <c r="D42" s="49">
        <f>SUM(D43:D47)</f>
        <v>254663</v>
      </c>
      <c r="E42" s="49">
        <f>SUM(E43:E47)</f>
        <v>162531</v>
      </c>
      <c r="F42" s="49">
        <f t="shared" ref="F42:N42" si="11">SUM(F43:F47)</f>
        <v>158528</v>
      </c>
      <c r="G42" s="49">
        <f t="shared" si="11"/>
        <v>358572</v>
      </c>
      <c r="H42" s="49">
        <f t="shared" si="11"/>
        <v>383405</v>
      </c>
      <c r="I42" s="49">
        <f t="shared" si="11"/>
        <v>362248</v>
      </c>
      <c r="J42" s="49">
        <f t="shared" si="11"/>
        <v>331656</v>
      </c>
      <c r="K42" s="49">
        <f t="shared" si="11"/>
        <v>354960</v>
      </c>
      <c r="L42" s="49">
        <f t="shared" si="11"/>
        <v>325679</v>
      </c>
      <c r="M42" s="49">
        <f t="shared" si="11"/>
        <v>316063</v>
      </c>
      <c r="N42" s="49">
        <f t="shared" si="11"/>
        <v>310529</v>
      </c>
      <c r="O42" s="41"/>
    </row>
    <row r="43" spans="1:20" ht="12.75" x14ac:dyDescent="0.2">
      <c r="A43" s="51" t="s">
        <v>0</v>
      </c>
      <c r="B43" s="29">
        <v>139598</v>
      </c>
      <c r="C43" s="52">
        <v>143047</v>
      </c>
      <c r="D43" s="52">
        <v>134586</v>
      </c>
      <c r="E43" s="52">
        <v>128641</v>
      </c>
      <c r="F43" s="52">
        <v>102354</v>
      </c>
      <c r="G43" s="52">
        <v>117423</v>
      </c>
      <c r="H43" s="52">
        <v>122023</v>
      </c>
      <c r="I43" s="52">
        <v>112906</v>
      </c>
      <c r="J43" s="52">
        <v>110292</v>
      </c>
      <c r="K43" s="52">
        <v>116661</v>
      </c>
      <c r="L43" s="52">
        <v>110684</v>
      </c>
      <c r="M43" s="52">
        <v>106292</v>
      </c>
      <c r="N43" s="53">
        <v>112255</v>
      </c>
      <c r="O43" s="41"/>
    </row>
    <row r="44" spans="1:20" ht="12.75" x14ac:dyDescent="0.2">
      <c r="A44" s="51" t="s">
        <v>1</v>
      </c>
      <c r="B44" s="29">
        <v>80073</v>
      </c>
      <c r="C44" s="52">
        <v>78888</v>
      </c>
      <c r="D44" s="52">
        <v>76786</v>
      </c>
      <c r="E44" s="52">
        <v>28633</v>
      </c>
      <c r="F44" s="52">
        <v>41471</v>
      </c>
      <c r="G44" s="52">
        <v>67282</v>
      </c>
      <c r="H44" s="52">
        <v>78982</v>
      </c>
      <c r="I44" s="52">
        <v>69840</v>
      </c>
      <c r="J44" s="52">
        <v>68155</v>
      </c>
      <c r="K44" s="52">
        <v>68825</v>
      </c>
      <c r="L44" s="52">
        <v>81325</v>
      </c>
      <c r="M44" s="52">
        <v>93704</v>
      </c>
      <c r="N44" s="53">
        <v>80020</v>
      </c>
      <c r="O44" s="41"/>
    </row>
    <row r="45" spans="1:20" ht="12.75" x14ac:dyDescent="0.2">
      <c r="A45" s="51" t="s">
        <v>2</v>
      </c>
      <c r="B45" s="29">
        <v>71755</v>
      </c>
      <c r="C45" s="52">
        <v>67779</v>
      </c>
      <c r="D45" s="52">
        <v>23411</v>
      </c>
      <c r="E45" s="52">
        <v>2944</v>
      </c>
      <c r="F45" s="52">
        <v>10237</v>
      </c>
      <c r="G45" s="52">
        <v>145181</v>
      </c>
      <c r="H45" s="52">
        <v>156244</v>
      </c>
      <c r="I45" s="52">
        <v>154224</v>
      </c>
      <c r="J45" s="52">
        <v>134023</v>
      </c>
      <c r="K45" s="52">
        <v>150732</v>
      </c>
      <c r="L45" s="52">
        <v>119136</v>
      </c>
      <c r="M45" s="52">
        <v>104592</v>
      </c>
      <c r="N45" s="53">
        <v>109836</v>
      </c>
      <c r="O45" s="41"/>
    </row>
    <row r="46" spans="1:20" ht="12.75" x14ac:dyDescent="0.2">
      <c r="A46" s="51" t="s">
        <v>3</v>
      </c>
      <c r="B46" s="29">
        <v>31380</v>
      </c>
      <c r="C46" s="52">
        <v>29737</v>
      </c>
      <c r="D46" s="52">
        <v>17864</v>
      </c>
      <c r="E46" s="52">
        <v>2224</v>
      </c>
      <c r="F46" s="52">
        <v>3565</v>
      </c>
      <c r="G46" s="52">
        <v>21846</v>
      </c>
      <c r="H46" s="52">
        <v>18310</v>
      </c>
      <c r="I46" s="52">
        <v>15973</v>
      </c>
      <c r="J46" s="52">
        <v>9630</v>
      </c>
      <c r="K46" s="52">
        <v>9987</v>
      </c>
      <c r="L46" s="52">
        <v>10104</v>
      </c>
      <c r="M46" s="52">
        <v>8363</v>
      </c>
      <c r="N46" s="53">
        <v>5555</v>
      </c>
      <c r="O46" s="41"/>
    </row>
    <row r="47" spans="1:20" ht="12.75" x14ac:dyDescent="0.2">
      <c r="A47" s="54" t="s">
        <v>9</v>
      </c>
      <c r="B47" s="31">
        <f>708+4992</f>
        <v>5700</v>
      </c>
      <c r="C47" s="55">
        <v>4920</v>
      </c>
      <c r="D47" s="55">
        <f>259+1757</f>
        <v>2016</v>
      </c>
      <c r="E47" s="55">
        <v>89</v>
      </c>
      <c r="F47" s="55">
        <v>901</v>
      </c>
      <c r="G47" s="55">
        <v>6840</v>
      </c>
      <c r="H47" s="55">
        <v>7846</v>
      </c>
      <c r="I47" s="55">
        <v>9305</v>
      </c>
      <c r="J47" s="55">
        <v>9556</v>
      </c>
      <c r="K47" s="55">
        <v>8755</v>
      </c>
      <c r="L47" s="55">
        <v>4430</v>
      </c>
      <c r="M47" s="55">
        <v>3112</v>
      </c>
      <c r="N47" s="56">
        <v>2863</v>
      </c>
      <c r="O47" s="41"/>
    </row>
    <row r="48" spans="1:20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</row>
    <row r="49" spans="1:15" ht="24" x14ac:dyDescent="0.2">
      <c r="A49" s="45" t="s">
        <v>14</v>
      </c>
      <c r="B49" s="46">
        <v>2024</v>
      </c>
      <c r="C49" s="46">
        <v>2023</v>
      </c>
      <c r="D49" s="46">
        <v>2022</v>
      </c>
      <c r="E49" s="46">
        <v>2021</v>
      </c>
      <c r="F49" s="46">
        <v>2020</v>
      </c>
      <c r="G49" s="46">
        <v>2019</v>
      </c>
      <c r="H49" s="46">
        <v>2018</v>
      </c>
      <c r="I49" s="46">
        <v>2017</v>
      </c>
      <c r="J49" s="46">
        <v>2016</v>
      </c>
      <c r="K49" s="46">
        <v>2015</v>
      </c>
      <c r="L49" s="46">
        <v>2014</v>
      </c>
      <c r="M49" s="46">
        <v>2013</v>
      </c>
      <c r="N49" s="47">
        <v>2012</v>
      </c>
      <c r="O49" s="41"/>
    </row>
    <row r="50" spans="1:15" ht="12.75" x14ac:dyDescent="0.2">
      <c r="A50" s="57" t="s">
        <v>6</v>
      </c>
      <c r="B50" s="33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9"/>
      <c r="O50" s="41"/>
    </row>
    <row r="51" spans="1:15" ht="12.75" x14ac:dyDescent="0.2">
      <c r="A51" s="54" t="s">
        <v>8</v>
      </c>
      <c r="B51" s="31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6"/>
      <c r="O51" s="41"/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Kt. Obwalden</vt:lpstr>
      <vt:lpstr>Sarneraatal</vt:lpstr>
      <vt:lpstr>Engelberg</vt:lpstr>
      <vt:lpstr>Zahlen Grafiken</vt:lpstr>
      <vt:lpstr>Engelberg!Druckbereich</vt:lpstr>
      <vt:lpstr>'Kt. Obwalden'!Druckbereich</vt:lpstr>
      <vt:lpstr>Sarneraatal!Druckbereich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Manfriani Federico</dc:creator>
  <cp:lastModifiedBy>Manfriani Federico</cp:lastModifiedBy>
  <cp:lastPrinted>2021-02-19T17:13:22Z</cp:lastPrinted>
  <dcterms:created xsi:type="dcterms:W3CDTF">2021-02-18T15:22:24Z</dcterms:created>
  <dcterms:modified xsi:type="dcterms:W3CDTF">2025-02-26T13:37:22Z</dcterms:modified>
</cp:coreProperties>
</file>