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ow13\Desktop\"/>
    </mc:Choice>
  </mc:AlternateContent>
  <bookViews>
    <workbookView xWindow="600" yWindow="30" windowWidth="17985" windowHeight="12405"/>
  </bookViews>
  <sheets>
    <sheet name="Berechnungsformular" sheetId="3" r:id="rId1"/>
  </sheets>
  <definedNames>
    <definedName name="_xlnm.Print_Area" localSheetId="0">Berechnungsformular!$A$1:$U$70</definedName>
  </definedNames>
  <calcPr calcId="162913"/>
</workbook>
</file>

<file path=xl/calcChain.xml><?xml version="1.0" encoding="utf-8"?>
<calcChain xmlns="http://schemas.openxmlformats.org/spreadsheetml/2006/main">
  <c r="M28" i="3" l="1"/>
  <c r="M30" i="3" s="1"/>
  <c r="R36" i="3" l="1"/>
  <c r="C37" i="3" l="1"/>
  <c r="J53" i="3" s="1"/>
  <c r="J54" i="3" s="1"/>
  <c r="M7" i="3"/>
  <c r="R37" i="3"/>
  <c r="R41" i="3"/>
  <c r="M50" i="3"/>
  <c r="M51" i="3"/>
  <c r="AA38" i="3"/>
  <c r="R33" i="3" l="1"/>
  <c r="R30" i="3"/>
  <c r="R38" i="3" l="1"/>
  <c r="R42" i="3" s="1"/>
  <c r="M57" i="3" s="1"/>
  <c r="N53" i="3" l="1"/>
  <c r="R53" i="3"/>
  <c r="M53" i="3"/>
  <c r="S53" i="3"/>
  <c r="S52" i="3"/>
  <c r="N52" i="3"/>
  <c r="I58" i="3"/>
  <c r="O58" i="3" s="1"/>
  <c r="R54" i="3"/>
  <c r="M52" i="3"/>
  <c r="R52" i="3"/>
  <c r="M54" i="3"/>
  <c r="N54" i="3"/>
  <c r="S54" i="3"/>
  <c r="O55" i="3" l="1"/>
  <c r="R59" i="3" l="1"/>
  <c r="R61" i="3" s="1"/>
</calcChain>
</file>

<file path=xl/sharedStrings.xml><?xml version="1.0" encoding="utf-8"?>
<sst xmlns="http://schemas.openxmlformats.org/spreadsheetml/2006/main" count="110" uniqueCount="55">
  <si>
    <t>Erwachsene</t>
  </si>
  <si>
    <t>Kinder</t>
  </si>
  <si>
    <t>Mindestauszahlung</t>
  </si>
  <si>
    <t>Fr.</t>
  </si>
  <si>
    <t>Prämienverbilligung</t>
  </si>
  <si>
    <t>Richtprämie</t>
  </si>
  <si>
    <t>junge Erw. nicht in Ausbildung</t>
  </si>
  <si>
    <t>junge Erw. in Ausbildung</t>
  </si>
  <si>
    <t>anrechenbare Prämie</t>
  </si>
  <si>
    <t>Berechnung des Anspruchs</t>
  </si>
  <si>
    <t>Anspruch an Prämienverbilligung (unverbindlich)</t>
  </si>
  <si>
    <t>Familienzusammensetzung</t>
  </si>
  <si>
    <t xml:space="preserve">· </t>
  </si>
  <si>
    <t>Mietwert der eigenen Wohnung</t>
  </si>
  <si>
    <t>Miet- und  Pachtzinseinnahmen</t>
  </si>
  <si>
    <t>Zwischentotal</t>
  </si>
  <si>
    <t>Schuldzinsen</t>
  </si>
  <si>
    <t xml:space="preserve"> </t>
  </si>
  <si>
    <t>steuerbares Vermögen</t>
  </si>
  <si>
    <t>Vermögensanteil</t>
  </si>
  <si>
    <t>abzüglich Selbstbehalt</t>
  </si>
  <si>
    <t>Liegenschaftsertrag/-verlust</t>
  </si>
  <si>
    <t>+</t>
  </si>
  <si>
    <t>-</t>
  </si>
  <si>
    <t>Liegenschaftsunterhalt</t>
  </si>
  <si>
    <t>Code</t>
  </si>
  <si>
    <t>Gelb hinterlegte Zellen bitte ausfüllen!</t>
  </si>
  <si>
    <t>Prämienverbilligungsbeiträge unter Fr. 100.-- werden nicht ausbezahlt.</t>
  </si>
  <si>
    <t xml:space="preserve">Total der Einkünfte   </t>
  </si>
  <si>
    <t>Schuldzinsenabzug bis maximal in der Höhe des Liegenschaftsertrages</t>
  </si>
  <si>
    <t>Fr</t>
  </si>
  <si>
    <t>Maximales Einkommen für IPV</t>
  </si>
  <si>
    <t>Mittleres Einkommen Kinder:</t>
  </si>
  <si>
    <t>Mittleres Einkommen JEWiA:</t>
  </si>
  <si>
    <t>Selbstbehalt</t>
  </si>
  <si>
    <t>steigend ab</t>
  </si>
  <si>
    <t>Steigung in % pro 100 Fr.</t>
  </si>
  <si>
    <r>
      <t xml:space="preserve">Einkommensberechnung:  </t>
    </r>
    <r>
      <rPr>
        <b/>
        <sz val="10"/>
        <rFont val="Arial"/>
        <family val="2"/>
      </rPr>
      <t xml:space="preserve"> </t>
    </r>
    <r>
      <rPr>
        <sz val="10"/>
        <color indexed="10"/>
        <rFont val="Arial"/>
        <family val="2"/>
      </rPr>
      <t>(Codes gemäss Steuerveranlagung)</t>
    </r>
  </si>
  <si>
    <t>265-267</t>
  </si>
  <si>
    <t>Versicherungsabzug</t>
  </si>
  <si>
    <t>Krankheits-, Unfall- und Invaliditätskosten</t>
  </si>
  <si>
    <t>286/313</t>
  </si>
  <si>
    <t>Kinderbetreuungskosten durch Dritte</t>
  </si>
  <si>
    <t>190-193</t>
  </si>
  <si>
    <t>Abzug für verheiratete Paare in ungetrennter Ehe</t>
  </si>
  <si>
    <t>Abzug pro Kind</t>
  </si>
  <si>
    <t>Unterhaltsbeiträge und Rentenleistungen</t>
  </si>
  <si>
    <t>181-183</t>
  </si>
  <si>
    <t>Anrechenbares Einkommen</t>
  </si>
  <si>
    <t>des anr. Einkommens</t>
  </si>
  <si>
    <t>255/256/283</t>
  </si>
  <si>
    <t>Berufsauslagen/Aus- und Weiterbildungskosten</t>
  </si>
  <si>
    <t>Kinder von Eltern mit einem anrechenbaren Einkommen von weniger als Fr. 50'000.--  erhalten mindestens 80 Prozent der kantonalen Richtprämie vergütet. Ab dem vierten Kind erhöht sich der Mindestanspruch auf 100 Prozent. Jugendliche und junge Erwachsene in Erstausbildung mit einem anrechenbaren Einkommen unter Fr. 25‘000.-- erhalten mindestens 50 Prozent der kantonalen Richtprämie.</t>
  </si>
  <si>
    <t>Dieser Rechner vermittelt nur eine allgemeine Übersicht. Für die abschliessende Beurteilung sind ausschliesslich die  gesetzlichen Bestimmungen massgebend.</t>
  </si>
  <si>
    <t>Berechnung Prämienverbilligung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</si>
</sst>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quot;SFr.&quot;\ * #,##0.00_ ;_ &quot;SFr.&quot;\ * \-#,##0.00_ ;_ &quot;SFr.&quot;\ * &quot;-&quot;??_ ;_ @_ "/>
    <numFmt numFmtId="166" formatCode="0.0%"/>
    <numFmt numFmtId="167" formatCode="#,##0_ ;\-#,##0\ "/>
    <numFmt numFmtId="168" formatCode="_ * #,##0_ ;_ * \-#,##0_ ;_ * &quot;-&quot;??_ ;_ @_ "/>
  </numFmts>
  <fonts count="17" x14ac:knownFonts="1">
    <font>
      <sz val="10"/>
      <name val="Arial"/>
    </font>
    <font>
      <sz val="10"/>
      <name val="Arial"/>
    </font>
    <font>
      <sz val="8"/>
      <name val="Arial"/>
      <family val="2"/>
    </font>
    <font>
      <b/>
      <sz val="10"/>
      <name val="Arial"/>
      <family val="2"/>
    </font>
    <font>
      <u/>
      <sz val="10"/>
      <name val="Arial"/>
      <family val="2"/>
    </font>
    <font>
      <sz val="9"/>
      <name val="Arial"/>
      <family val="2"/>
    </font>
    <font>
      <b/>
      <sz val="14"/>
      <name val="Arial"/>
      <family val="2"/>
    </font>
    <font>
      <u/>
      <sz val="10"/>
      <name val="Arial"/>
      <family val="2"/>
    </font>
    <font>
      <b/>
      <sz val="11"/>
      <name val="Arial"/>
      <family val="2"/>
    </font>
    <font>
      <sz val="10"/>
      <name val="Symbol"/>
      <family val="1"/>
      <charset val="2"/>
    </font>
    <font>
      <sz val="11"/>
      <name val="Arial"/>
      <family val="2"/>
    </font>
    <font>
      <b/>
      <sz val="11"/>
      <name val="Arial"/>
      <family val="2"/>
    </font>
    <font>
      <sz val="11"/>
      <name val="Arial"/>
      <family val="2"/>
    </font>
    <font>
      <sz val="10"/>
      <name val="Arial"/>
      <family val="2"/>
    </font>
    <font>
      <sz val="10"/>
      <name val="Arial"/>
      <family val="2"/>
    </font>
    <font>
      <sz val="10"/>
      <color indexed="10"/>
      <name val="Arial"/>
      <family val="2"/>
    </font>
    <font>
      <sz val="9"/>
      <name val="Arial"/>
      <family val="2"/>
    </font>
  </fonts>
  <fills count="3">
    <fill>
      <patternFill patternType="none"/>
    </fill>
    <fill>
      <patternFill patternType="gray125"/>
    </fill>
    <fill>
      <patternFill patternType="solid">
        <fgColor indexed="43"/>
        <bgColor indexed="64"/>
      </patternFill>
    </fill>
  </fills>
  <borders count="21">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10"/>
      </left>
      <right/>
      <top/>
      <bottom/>
      <diagonal/>
    </border>
    <border>
      <left/>
      <right/>
      <top style="medium">
        <color indexed="10"/>
      </top>
      <bottom style="medium">
        <color indexed="10"/>
      </bottom>
      <diagonal/>
    </border>
    <border>
      <left style="medium">
        <color indexed="10"/>
      </left>
      <right/>
      <top style="medium">
        <color indexed="10"/>
      </top>
      <bottom style="medium">
        <color indexed="10"/>
      </bottom>
      <diagonal/>
    </border>
    <border>
      <left/>
      <right/>
      <top/>
      <bottom style="medium">
        <color indexed="9"/>
      </bottom>
      <diagonal/>
    </border>
    <border>
      <left/>
      <right/>
      <top style="medium">
        <color indexed="9"/>
      </top>
      <bottom style="medium">
        <color indexed="9"/>
      </bottom>
      <diagonal/>
    </border>
    <border>
      <left/>
      <right/>
      <top/>
      <bottom style="medium">
        <color indexed="10"/>
      </bottom>
      <diagonal/>
    </border>
    <border>
      <left/>
      <right/>
      <top/>
      <bottom style="thin">
        <color indexed="9"/>
      </bottom>
      <diagonal/>
    </border>
    <border>
      <left/>
      <right style="medium">
        <color indexed="10"/>
      </right>
      <top style="medium">
        <color indexed="10"/>
      </top>
      <bottom style="medium">
        <color indexed="10"/>
      </bottom>
      <diagonal/>
    </border>
    <border>
      <left/>
      <right/>
      <top style="medium">
        <color indexed="9"/>
      </top>
      <bottom style="thin">
        <color indexed="64"/>
      </bottom>
      <diagonal/>
    </border>
  </borders>
  <cellStyleXfs count="6">
    <xf numFmtId="0" fontId="0" fillId="0" borderId="0"/>
    <xf numFmtId="164"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cellStyleXfs>
  <cellXfs count="195">
    <xf numFmtId="0" fontId="0" fillId="0" borderId="0" xfId="0"/>
    <xf numFmtId="0" fontId="0" fillId="0" borderId="0" xfId="0" applyAlignment="1">
      <alignment horizontal="center"/>
    </xf>
    <xf numFmtId="0" fontId="0" fillId="0" borderId="0" xfId="0" applyBorder="1"/>
    <xf numFmtId="0" fontId="0" fillId="0" borderId="0" xfId="0" applyAlignment="1">
      <alignment wrapText="1"/>
    </xf>
    <xf numFmtId="0" fontId="0" fillId="0" borderId="0" xfId="0" applyAlignment="1">
      <alignment vertical="center"/>
    </xf>
    <xf numFmtId="0" fontId="0" fillId="0" borderId="0" xfId="0" applyBorder="1" applyAlignment="1">
      <alignment wrapText="1"/>
    </xf>
    <xf numFmtId="0" fontId="0" fillId="0" borderId="0" xfId="0" applyBorder="1" applyAlignment="1">
      <alignment vertical="center"/>
    </xf>
    <xf numFmtId="0" fontId="10" fillId="0" borderId="0" xfId="0" applyFont="1" applyBorder="1" applyAlignment="1">
      <alignment vertical="center"/>
    </xf>
    <xf numFmtId="168" fontId="10" fillId="0" borderId="0" xfId="1" applyNumberFormat="1" applyFont="1" applyAlignment="1">
      <alignment vertical="center"/>
    </xf>
    <xf numFmtId="168" fontId="0" fillId="0" borderId="0" xfId="1" applyNumberFormat="1" applyFont="1"/>
    <xf numFmtId="3" fontId="10" fillId="2" borderId="15" xfId="1" applyNumberFormat="1" applyFont="1" applyFill="1" applyBorder="1" applyAlignment="1" applyProtection="1">
      <alignment vertical="center"/>
      <protection locked="0" hidden="1"/>
    </xf>
    <xf numFmtId="3" fontId="10" fillId="2" borderId="16" xfId="1" applyNumberFormat="1" applyFont="1" applyFill="1" applyBorder="1" applyAlignment="1" applyProtection="1">
      <alignment vertical="center"/>
      <protection locked="0" hidden="1"/>
    </xf>
    <xf numFmtId="3" fontId="10" fillId="2" borderId="1" xfId="1" applyNumberFormat="1" applyFont="1" applyFill="1" applyBorder="1" applyAlignment="1" applyProtection="1">
      <alignment vertical="center"/>
      <protection locked="0" hidden="1"/>
    </xf>
    <xf numFmtId="3" fontId="10" fillId="2" borderId="0" xfId="1" applyNumberFormat="1" applyFont="1" applyFill="1" applyBorder="1" applyAlignment="1" applyProtection="1">
      <alignment vertical="center"/>
      <protection locked="0" hidden="1"/>
    </xf>
    <xf numFmtId="1" fontId="0" fillId="2" borderId="15" xfId="0" applyNumberFormat="1" applyFill="1" applyBorder="1" applyAlignment="1" applyProtection="1">
      <alignment horizontal="center" vertical="center"/>
      <protection locked="0" hidden="1"/>
    </xf>
    <xf numFmtId="1" fontId="0" fillId="2" borderId="16" xfId="0" applyNumberFormat="1" applyFill="1" applyBorder="1" applyAlignment="1" applyProtection="1">
      <alignment horizontal="center" vertical="center"/>
      <protection locked="0" hidden="1"/>
    </xf>
    <xf numFmtId="1" fontId="0" fillId="2" borderId="18" xfId="0" applyNumberFormat="1" applyFill="1" applyBorder="1" applyAlignment="1" applyProtection="1">
      <alignment horizontal="center" vertical="center"/>
      <protection locked="0" hidden="1"/>
    </xf>
    <xf numFmtId="0" fontId="5" fillId="0" borderId="0" xfId="0" applyFont="1" applyBorder="1" applyAlignment="1">
      <alignment horizontal="left" vertical="center"/>
    </xf>
    <xf numFmtId="0" fontId="0" fillId="0" borderId="0" xfId="0" applyFill="1" applyBorder="1" applyAlignment="1">
      <alignment vertical="center"/>
    </xf>
    <xf numFmtId="168" fontId="10" fillId="0" borderId="0" xfId="1" applyNumberFormat="1" applyFont="1" applyFill="1" applyAlignment="1">
      <alignment vertical="center"/>
    </xf>
    <xf numFmtId="0" fontId="0" fillId="0" borderId="0" xfId="0" applyFill="1" applyAlignment="1">
      <alignment vertical="center"/>
    </xf>
    <xf numFmtId="3" fontId="11" fillId="0" borderId="0" xfId="1" applyNumberFormat="1" applyFont="1" applyBorder="1" applyAlignment="1">
      <alignment vertical="center"/>
    </xf>
    <xf numFmtId="3" fontId="10" fillId="0" borderId="0" xfId="1" applyNumberFormat="1" applyFont="1" applyFill="1" applyBorder="1" applyAlignment="1" applyProtection="1">
      <alignment vertical="center"/>
      <protection hidden="1"/>
    </xf>
    <xf numFmtId="3" fontId="10" fillId="2" borderId="20" xfId="1" applyNumberFormat="1" applyFont="1" applyFill="1" applyBorder="1" applyAlignment="1" applyProtection="1">
      <alignment vertical="center"/>
      <protection locked="0" hidden="1"/>
    </xf>
    <xf numFmtId="0" fontId="0" fillId="0" borderId="0" xfId="0" applyAlignment="1">
      <alignment vertical="center" wrapText="1"/>
    </xf>
    <xf numFmtId="3" fontId="0" fillId="0" borderId="0" xfId="0" applyNumberFormat="1" applyBorder="1" applyAlignment="1">
      <alignment vertical="center"/>
    </xf>
    <xf numFmtId="3" fontId="0" fillId="0" borderId="0" xfId="0" applyNumberFormat="1" applyFill="1" applyBorder="1" applyAlignment="1">
      <alignment vertical="center"/>
    </xf>
    <xf numFmtId="0" fontId="0" fillId="0" borderId="0" xfId="0" applyBorder="1" applyProtection="1">
      <protection hidden="1"/>
    </xf>
    <xf numFmtId="0" fontId="0" fillId="0" borderId="0" xfId="0" applyBorder="1" applyAlignment="1" applyProtection="1">
      <alignment horizontal="center"/>
      <protection hidden="1"/>
    </xf>
    <xf numFmtId="168" fontId="0" fillId="0" borderId="0" xfId="1" applyNumberFormat="1" applyFont="1" applyBorder="1" applyProtection="1">
      <protection hidden="1"/>
    </xf>
    <xf numFmtId="0" fontId="0" fillId="0" borderId="0" xfId="0" applyBorder="1" applyAlignment="1" applyProtection="1">
      <alignment vertical="center"/>
      <protection hidden="1"/>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0" fillId="0" borderId="0" xfId="0" applyAlignment="1" applyProtection="1">
      <alignment horizontal="center" vertical="center"/>
      <protection hidden="1"/>
    </xf>
    <xf numFmtId="168" fontId="0" fillId="0" borderId="0" xfId="1" applyNumberFormat="1" applyFont="1" applyAlignment="1" applyProtection="1">
      <alignment vertical="center"/>
      <protection hidden="1"/>
    </xf>
    <xf numFmtId="0" fontId="10" fillId="0" borderId="0" xfId="0" applyFont="1" applyProtection="1">
      <protection hidden="1"/>
    </xf>
    <xf numFmtId="0" fontId="10" fillId="0" borderId="0" xfId="0" applyFont="1" applyAlignment="1" applyProtection="1">
      <alignment horizontal="center"/>
      <protection hidden="1"/>
    </xf>
    <xf numFmtId="168" fontId="10" fillId="0" borderId="0" xfId="1" applyNumberFormat="1" applyFont="1" applyProtection="1">
      <protection hidden="1"/>
    </xf>
    <xf numFmtId="0" fontId="8" fillId="2" borderId="0" xfId="0" applyFont="1" applyFill="1" applyProtection="1">
      <protection hidden="1"/>
    </xf>
    <xf numFmtId="0" fontId="10" fillId="2" borderId="0" xfId="0" applyFont="1" applyFill="1" applyProtection="1">
      <protection hidden="1"/>
    </xf>
    <xf numFmtId="0" fontId="10" fillId="2" borderId="0" xfId="0" applyFont="1" applyFill="1" applyAlignment="1" applyProtection="1">
      <alignment horizontal="center"/>
      <protection hidden="1"/>
    </xf>
    <xf numFmtId="0" fontId="8" fillId="0" borderId="0" xfId="0" applyFont="1" applyFill="1" applyProtection="1">
      <protection hidden="1"/>
    </xf>
    <xf numFmtId="0" fontId="10" fillId="0" borderId="0" xfId="0" applyFont="1" applyFill="1" applyProtection="1">
      <protection hidden="1"/>
    </xf>
    <xf numFmtId="0" fontId="10" fillId="0" borderId="0" xfId="0" applyFont="1" applyFill="1" applyAlignment="1" applyProtection="1">
      <alignment horizontal="center"/>
      <protection hidden="1"/>
    </xf>
    <xf numFmtId="0" fontId="0" fillId="0" borderId="0" xfId="0" applyProtection="1">
      <protection hidden="1"/>
    </xf>
    <xf numFmtId="164" fontId="0" fillId="0" borderId="0" xfId="1" applyNumberFormat="1" applyFont="1" applyFill="1" applyProtection="1">
      <protection hidden="1"/>
    </xf>
    <xf numFmtId="164" fontId="10" fillId="0" borderId="0" xfId="1" applyNumberFormat="1" applyFont="1" applyProtection="1">
      <protection hidden="1"/>
    </xf>
    <xf numFmtId="10" fontId="0" fillId="0" borderId="0" xfId="1" applyNumberFormat="1" applyFont="1" applyFill="1" applyAlignment="1" applyProtection="1">
      <alignment horizontal="right"/>
      <protection hidden="1"/>
    </xf>
    <xf numFmtId="0" fontId="13" fillId="0" borderId="0" xfId="0" applyFont="1" applyProtection="1">
      <protection hidden="1"/>
    </xf>
    <xf numFmtId="0" fontId="10" fillId="0" borderId="0" xfId="0" applyFont="1" applyBorder="1" applyProtection="1">
      <protection hidden="1"/>
    </xf>
    <xf numFmtId="0" fontId="10" fillId="0" borderId="1" xfId="0" applyFont="1" applyBorder="1" applyProtection="1">
      <protection hidden="1"/>
    </xf>
    <xf numFmtId="0" fontId="10" fillId="0" borderId="1" xfId="0" applyFont="1" applyBorder="1" applyAlignment="1" applyProtection="1">
      <alignment horizontal="center"/>
      <protection hidden="1"/>
    </xf>
    <xf numFmtId="168" fontId="10" fillId="0" borderId="1" xfId="1" applyNumberFormat="1" applyFont="1" applyBorder="1" applyProtection="1">
      <protection hidden="1"/>
    </xf>
    <xf numFmtId="0" fontId="10" fillId="0" borderId="0" xfId="0" applyFont="1" applyBorder="1" applyAlignment="1" applyProtection="1">
      <alignment horizontal="center"/>
      <protection hidden="1"/>
    </xf>
    <xf numFmtId="168" fontId="10" fillId="0" borderId="0" xfId="1" applyNumberFormat="1" applyFont="1" applyBorder="1" applyProtection="1">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1" fillId="0" borderId="0" xfId="0" applyFont="1" applyAlignment="1" applyProtection="1">
      <alignment vertical="center"/>
      <protection hidden="1"/>
    </xf>
    <xf numFmtId="0" fontId="1"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protection hidden="1"/>
    </xf>
    <xf numFmtId="168" fontId="10" fillId="0" borderId="0" xfId="1" applyNumberFormat="1" applyFont="1" applyAlignment="1" applyProtection="1">
      <alignment horizontal="left" vertical="center"/>
      <protection hidden="1"/>
    </xf>
    <xf numFmtId="168" fontId="10" fillId="0" borderId="0" xfId="1" applyNumberFormat="1" applyFont="1" applyAlignment="1" applyProtection="1">
      <alignment vertical="center"/>
      <protection hidden="1"/>
    </xf>
    <xf numFmtId="0" fontId="16" fillId="0" borderId="0" xfId="0" applyFont="1" applyAlignment="1" applyProtection="1">
      <protection hidden="1"/>
    </xf>
    <xf numFmtId="0" fontId="14" fillId="0" borderId="0" xfId="0" applyFont="1" applyAlignment="1" applyProtection="1">
      <alignment vertical="center"/>
      <protection hidden="1"/>
    </xf>
    <xf numFmtId="0" fontId="13"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167" fontId="10" fillId="0" borderId="0" xfId="0" applyNumberFormat="1" applyFont="1" applyAlignment="1" applyProtection="1">
      <alignment vertical="center"/>
      <protection hidden="1"/>
    </xf>
    <xf numFmtId="0" fontId="5" fillId="0" borderId="0" xfId="0" applyFont="1" applyAlignment="1" applyProtection="1">
      <alignment horizontal="left" vertical="center"/>
      <protection hidden="1"/>
    </xf>
    <xf numFmtId="0" fontId="10" fillId="2" borderId="15" xfId="0"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0" fillId="0" borderId="0" xfId="0" applyFont="1" applyFill="1" applyAlignment="1" applyProtection="1">
      <alignment vertical="center"/>
      <protection hidden="1"/>
    </xf>
    <xf numFmtId="49" fontId="10" fillId="0" borderId="0" xfId="0" applyNumberFormat="1" applyFont="1" applyFill="1" applyAlignment="1" applyProtection="1">
      <alignment horizontal="center" vertical="center"/>
      <protection hidden="1"/>
    </xf>
    <xf numFmtId="0" fontId="10" fillId="0" borderId="18" xfId="0" applyFont="1" applyFill="1" applyBorder="1" applyAlignment="1" applyProtection="1">
      <alignment vertical="center"/>
      <protection hidden="1"/>
    </xf>
    <xf numFmtId="3" fontId="10" fillId="0" borderId="18" xfId="1" applyNumberFormat="1" applyFont="1" applyFill="1" applyBorder="1" applyAlignment="1" applyProtection="1">
      <alignment vertical="center"/>
      <protection hidden="1"/>
    </xf>
    <xf numFmtId="0" fontId="10" fillId="0" borderId="0" xfId="0" applyFont="1" applyBorder="1" applyAlignment="1" applyProtection="1">
      <alignment horizontal="center" vertical="center"/>
      <protection hidden="1"/>
    </xf>
    <xf numFmtId="3" fontId="10" fillId="0" borderId="0" xfId="1" applyNumberFormat="1" applyFont="1" applyBorder="1" applyAlignment="1" applyProtection="1">
      <alignment vertical="center"/>
      <protection hidden="1"/>
    </xf>
    <xf numFmtId="49" fontId="10" fillId="0" borderId="0" xfId="0" applyNumberFormat="1" applyFont="1" applyAlignment="1" applyProtection="1">
      <alignment horizontal="center" vertical="center"/>
      <protection hidden="1"/>
    </xf>
    <xf numFmtId="0" fontId="10" fillId="2" borderId="16" xfId="0" applyFont="1" applyFill="1" applyBorder="1" applyAlignment="1" applyProtection="1">
      <alignment vertical="center"/>
      <protection hidden="1"/>
    </xf>
    <xf numFmtId="0" fontId="10" fillId="0" borderId="0" xfId="0" applyFont="1" applyBorder="1" applyAlignment="1" applyProtection="1">
      <alignment vertical="center"/>
      <protection hidden="1"/>
    </xf>
    <xf numFmtId="0" fontId="5" fillId="0" borderId="0" xfId="0" applyFont="1" applyBorder="1" applyAlignment="1" applyProtection="1">
      <alignment horizontal="left" vertical="center"/>
      <protection hidden="1"/>
    </xf>
    <xf numFmtId="167" fontId="10" fillId="0" borderId="0" xfId="0" applyNumberFormat="1" applyFont="1" applyBorder="1" applyAlignment="1" applyProtection="1">
      <alignment vertical="center"/>
      <protection hidden="1"/>
    </xf>
    <xf numFmtId="49" fontId="10" fillId="0" borderId="0" xfId="0" applyNumberFormat="1" applyFont="1" applyBorder="1" applyAlignment="1" applyProtection="1">
      <alignment horizontal="center" vertical="center"/>
      <protection hidden="1"/>
    </xf>
    <xf numFmtId="0" fontId="10" fillId="2" borderId="0"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2" borderId="15" xfId="0" applyFont="1" applyFill="1" applyBorder="1" applyAlignment="1" applyProtection="1">
      <alignment horizontal="center" vertical="center"/>
      <protection hidden="1"/>
    </xf>
    <xf numFmtId="3" fontId="10" fillId="0" borderId="0" xfId="1" applyNumberFormat="1" applyFont="1" applyAlignment="1" applyProtection="1">
      <alignment vertical="center"/>
      <protection hidden="1"/>
    </xf>
    <xf numFmtId="0" fontId="10" fillId="2" borderId="2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49" fontId="10" fillId="0" borderId="1" xfId="0" applyNumberFormat="1" applyFont="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5" fillId="0" borderId="0" xfId="0" applyFont="1" applyFill="1" applyAlignment="1" applyProtection="1">
      <alignment horizontal="left" vertical="center"/>
      <protection hidden="1"/>
    </xf>
    <xf numFmtId="0" fontId="10" fillId="0" borderId="0" xfId="0" applyFont="1" applyFill="1" applyAlignment="1" applyProtection="1">
      <alignment horizontal="center" vertical="center"/>
      <protection hidden="1"/>
    </xf>
    <xf numFmtId="167" fontId="10" fillId="0" borderId="0" xfId="0" applyNumberFormat="1" applyFont="1" applyFill="1" applyAlignment="1" applyProtection="1">
      <alignment vertical="center"/>
      <protection hidden="1"/>
    </xf>
    <xf numFmtId="0" fontId="10" fillId="0" borderId="0" xfId="0" applyFont="1" applyFill="1" applyBorder="1" applyAlignment="1" applyProtection="1">
      <alignment horizontal="center" vertical="center"/>
      <protection hidden="1"/>
    </xf>
    <xf numFmtId="3" fontId="10" fillId="0" borderId="0" xfId="1" applyNumberFormat="1" applyFont="1" applyFill="1" applyAlignment="1" applyProtection="1">
      <alignment vertical="center"/>
      <protection hidden="1"/>
    </xf>
    <xf numFmtId="3" fontId="10" fillId="0" borderId="0" xfId="0" applyNumberFormat="1" applyFont="1" applyBorder="1" applyAlignment="1" applyProtection="1">
      <alignment vertical="center"/>
      <protection hidden="1"/>
    </xf>
    <xf numFmtId="0" fontId="5" fillId="0" borderId="0" xfId="0" applyFont="1" applyFill="1" applyBorder="1" applyAlignment="1" applyProtection="1">
      <alignment horizontal="left" vertical="center"/>
      <protection hidden="1"/>
    </xf>
    <xf numFmtId="167" fontId="10" fillId="0" borderId="0" xfId="0" applyNumberFormat="1" applyFont="1" applyFill="1" applyBorder="1" applyAlignment="1" applyProtection="1">
      <alignment vertical="center"/>
      <protection hidden="1"/>
    </xf>
    <xf numFmtId="49" fontId="10"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8" fillId="0" borderId="0" xfId="0" applyFont="1" applyBorder="1" applyAlignment="1" applyProtection="1">
      <alignment vertical="center"/>
      <protection hidden="1"/>
    </xf>
    <xf numFmtId="0" fontId="10" fillId="0" borderId="11" xfId="0" applyFont="1" applyBorder="1" applyAlignment="1" applyProtection="1">
      <alignment horizontal="center" vertical="center"/>
      <protection hidden="1"/>
    </xf>
    <xf numFmtId="0" fontId="11" fillId="0" borderId="11" xfId="0" applyFont="1" applyBorder="1" applyAlignment="1" applyProtection="1">
      <alignment vertical="center"/>
      <protection hidden="1"/>
    </xf>
    <xf numFmtId="3" fontId="11" fillId="0" borderId="11" xfId="1" applyNumberFormat="1" applyFont="1" applyFill="1" applyBorder="1" applyAlignment="1" applyProtection="1">
      <alignment vertical="center"/>
      <protection hidden="1"/>
    </xf>
    <xf numFmtId="0" fontId="11" fillId="0" borderId="0" xfId="0" applyFont="1" applyBorder="1" applyAlignment="1" applyProtection="1">
      <alignment vertical="center"/>
      <protection hidden="1"/>
    </xf>
    <xf numFmtId="3" fontId="11" fillId="0" borderId="0" xfId="1" applyNumberFormat="1" applyFont="1" applyBorder="1" applyAlignment="1" applyProtection="1">
      <alignment vertical="center"/>
      <protection hidden="1"/>
    </xf>
    <xf numFmtId="0" fontId="10" fillId="2" borderId="0" xfId="0" applyFont="1" applyFill="1" applyBorder="1" applyAlignment="1" applyProtection="1">
      <alignment horizontal="center" vertical="center"/>
      <protection hidden="1"/>
    </xf>
    <xf numFmtId="168" fontId="10" fillId="0" borderId="0" xfId="1" applyNumberFormat="1" applyFont="1" applyBorder="1" applyAlignment="1" applyProtection="1">
      <alignment vertical="center"/>
      <protection hidden="1"/>
    </xf>
    <xf numFmtId="9" fontId="10" fillId="0" borderId="0" xfId="4" applyFont="1" applyBorder="1" applyAlignment="1" applyProtection="1">
      <alignment horizontal="center" vertical="center"/>
      <protection hidden="1"/>
    </xf>
    <xf numFmtId="3" fontId="10" fillId="0" borderId="17" xfId="1" applyNumberFormat="1"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10" fillId="0" borderId="14" xfId="0" applyFont="1" applyBorder="1" applyAlignment="1" applyProtection="1">
      <alignment vertical="center"/>
      <protection hidden="1"/>
    </xf>
    <xf numFmtId="0" fontId="8" fillId="0" borderId="13" xfId="0" applyFont="1" applyFill="1" applyBorder="1" applyAlignment="1" applyProtection="1">
      <alignment vertical="center"/>
      <protection hidden="1"/>
    </xf>
    <xf numFmtId="3" fontId="8" fillId="0" borderId="13" xfId="1" applyNumberFormat="1"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0" fillId="0" borderId="0" xfId="0" applyAlignment="1" applyProtection="1">
      <alignment horizontal="center"/>
      <protection hidden="1"/>
    </xf>
    <xf numFmtId="168" fontId="0" fillId="0" borderId="0" xfId="1" applyNumberFormat="1" applyFont="1" applyAlignment="1" applyProtection="1">
      <alignment horizontal="right"/>
      <protection hidden="1"/>
    </xf>
    <xf numFmtId="168" fontId="0" fillId="0" borderId="0" xfId="1" applyNumberFormat="1" applyFont="1" applyProtection="1">
      <protection hidden="1"/>
    </xf>
    <xf numFmtId="0" fontId="0" fillId="0" borderId="3" xfId="0" applyBorder="1" applyProtection="1">
      <protection hidden="1"/>
    </xf>
    <xf numFmtId="0" fontId="0" fillId="0" borderId="4" xfId="0" applyBorder="1" applyProtection="1">
      <protection hidden="1"/>
    </xf>
    <xf numFmtId="0" fontId="0" fillId="0" borderId="4" xfId="0" applyBorder="1" applyAlignment="1" applyProtection="1">
      <alignment horizontal="center"/>
      <protection hidden="1"/>
    </xf>
    <xf numFmtId="168" fontId="0" fillId="0" borderId="4" xfId="1" applyNumberFormat="1" applyFont="1" applyBorder="1" applyAlignment="1" applyProtection="1">
      <alignment horizontal="right"/>
      <protection hidden="1"/>
    </xf>
    <xf numFmtId="168" fontId="0" fillId="0" borderId="4" xfId="1" applyNumberFormat="1" applyFont="1" applyBorder="1" applyProtection="1">
      <protection hidden="1"/>
    </xf>
    <xf numFmtId="0" fontId="0" fillId="0" borderId="5" xfId="0" applyBorder="1" applyProtection="1">
      <protection hidden="1"/>
    </xf>
    <xf numFmtId="0" fontId="0" fillId="0" borderId="6" xfId="0" applyBorder="1" applyProtection="1">
      <protection hidden="1"/>
    </xf>
    <xf numFmtId="0" fontId="8" fillId="0" borderId="0" xfId="0" applyFont="1" applyFill="1" applyBorder="1" applyAlignment="1" applyProtection="1">
      <alignment horizontal="center"/>
      <protection hidden="1"/>
    </xf>
    <xf numFmtId="0" fontId="0" fillId="0" borderId="7" xfId="0" applyBorder="1" applyProtection="1">
      <protection hidden="1"/>
    </xf>
    <xf numFmtId="0" fontId="0" fillId="0" borderId="0" xfId="0" applyBorder="1" applyAlignment="1" applyProtection="1">
      <alignment wrapText="1"/>
      <protection hidden="1"/>
    </xf>
    <xf numFmtId="0" fontId="0" fillId="0" borderId="6" xfId="0" applyBorder="1" applyAlignment="1" applyProtection="1">
      <alignment wrapText="1"/>
      <protection hidden="1"/>
    </xf>
    <xf numFmtId="0" fontId="4" fillId="0" borderId="0" xfId="0" applyFont="1" applyBorder="1" applyAlignment="1" applyProtection="1">
      <alignment wrapText="1"/>
      <protection hidden="1"/>
    </xf>
    <xf numFmtId="0" fontId="4" fillId="0" borderId="0" xfId="0" applyFont="1" applyBorder="1" applyAlignment="1" applyProtection="1">
      <alignment horizontal="left" wrapText="1"/>
      <protection hidden="1"/>
    </xf>
    <xf numFmtId="0" fontId="4" fillId="0" borderId="0" xfId="0" applyFont="1" applyBorder="1" applyAlignment="1" applyProtection="1">
      <alignment horizontal="center" wrapText="1"/>
      <protection hidden="1"/>
    </xf>
    <xf numFmtId="0" fontId="7" fillId="0" borderId="0" xfId="0" applyFont="1" applyBorder="1" applyAlignment="1" applyProtection="1">
      <alignment horizontal="center" wrapText="1"/>
      <protection hidden="1"/>
    </xf>
    <xf numFmtId="168" fontId="7" fillId="0" borderId="0" xfId="1" applyNumberFormat="1" applyFont="1" applyBorder="1" applyAlignment="1" applyProtection="1">
      <alignment horizontal="center" wrapText="1"/>
      <protection hidden="1"/>
    </xf>
    <xf numFmtId="0" fontId="0" fillId="0" borderId="7" xfId="0" applyBorder="1" applyAlignment="1" applyProtection="1">
      <alignment wrapText="1"/>
      <protection hidden="1"/>
    </xf>
    <xf numFmtId="0" fontId="0" fillId="0" borderId="6" xfId="0" applyBorder="1" applyAlignment="1" applyProtection="1">
      <alignment vertical="center"/>
      <protection hidden="1"/>
    </xf>
    <xf numFmtId="0" fontId="0" fillId="0" borderId="0" xfId="0" applyBorder="1" applyAlignment="1" applyProtection="1">
      <alignment horizontal="left" vertical="center"/>
      <protection hidden="1"/>
    </xf>
    <xf numFmtId="167" fontId="0" fillId="0" borderId="0" xfId="0" applyNumberFormat="1" applyBorder="1" applyAlignment="1" applyProtection="1">
      <alignment vertical="center"/>
      <protection hidden="1"/>
    </xf>
    <xf numFmtId="3" fontId="0" fillId="0" borderId="0" xfId="1" applyNumberFormat="1" applyFont="1" applyBorder="1" applyAlignment="1" applyProtection="1">
      <alignment horizontal="right" vertical="center"/>
      <protection hidden="1"/>
    </xf>
    <xf numFmtId="4" fontId="0" fillId="0" borderId="0" xfId="0" applyNumberFormat="1" applyBorder="1" applyAlignment="1" applyProtection="1">
      <alignment vertical="center"/>
      <protection hidden="1"/>
    </xf>
    <xf numFmtId="168" fontId="0" fillId="0" borderId="0" xfId="1" applyNumberFormat="1" applyFont="1" applyBorder="1" applyAlignment="1" applyProtection="1">
      <alignment vertical="center"/>
      <protection hidden="1"/>
    </xf>
    <xf numFmtId="0" fontId="0" fillId="0" borderId="7" xfId="0" applyBorder="1" applyAlignment="1" applyProtection="1">
      <alignment vertical="center"/>
      <protection hidden="1"/>
    </xf>
    <xf numFmtId="3" fontId="0" fillId="0" borderId="0" xfId="1" applyNumberFormat="1" applyFont="1" applyBorder="1" applyAlignment="1" applyProtection="1">
      <alignment vertical="center"/>
      <protection hidden="1"/>
    </xf>
    <xf numFmtId="9" fontId="5" fillId="0" borderId="0" xfId="0" applyNumberFormat="1" applyFont="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0" fillId="0" borderId="1" xfId="0" applyBorder="1" applyAlignment="1" applyProtection="1">
      <alignment horizontal="left" vertical="center"/>
      <protection hidden="1"/>
    </xf>
    <xf numFmtId="3" fontId="0" fillId="0" borderId="1" xfId="1" applyNumberFormat="1" applyFont="1" applyBorder="1" applyAlignment="1" applyProtection="1">
      <alignment vertical="center"/>
      <protection hidden="1"/>
    </xf>
    <xf numFmtId="0" fontId="0" fillId="0" borderId="0" xfId="0" applyBorder="1" applyAlignment="1" applyProtection="1">
      <alignment horizontal="right"/>
      <protection hidden="1"/>
    </xf>
    <xf numFmtId="3" fontId="0" fillId="0" borderId="0" xfId="1" applyNumberFormat="1" applyFont="1" applyBorder="1" applyProtection="1">
      <protection hidden="1"/>
    </xf>
    <xf numFmtId="4" fontId="0" fillId="0" borderId="0" xfId="0" applyNumberFormat="1" applyBorder="1" applyAlignment="1" applyProtection="1">
      <alignment horizontal="center"/>
      <protection hidden="1"/>
    </xf>
    <xf numFmtId="3" fontId="0" fillId="0" borderId="0" xfId="0" applyNumberFormat="1" applyBorder="1" applyProtection="1">
      <protection hidden="1"/>
    </xf>
    <xf numFmtId="0" fontId="0" fillId="0" borderId="0" xfId="0" applyBorder="1" applyAlignment="1" applyProtection="1">
      <protection hidden="1"/>
    </xf>
    <xf numFmtId="3" fontId="0" fillId="0" borderId="17" xfId="1" applyNumberFormat="1" applyFont="1" applyBorder="1" applyProtection="1">
      <protection hidden="1"/>
    </xf>
    <xf numFmtId="4" fontId="0" fillId="0" borderId="0" xfId="0" applyNumberFormat="1" applyBorder="1" applyProtection="1">
      <protection hidden="1"/>
    </xf>
    <xf numFmtId="0" fontId="0" fillId="0" borderId="14" xfId="0" applyBorder="1" applyAlignment="1" applyProtection="1">
      <alignment horizontal="left" vertical="center"/>
      <protection hidden="1"/>
    </xf>
    <xf numFmtId="3" fontId="0" fillId="0" borderId="19" xfId="1" applyNumberFormat="1" applyFont="1" applyBorder="1" applyAlignment="1" applyProtection="1">
      <alignment vertical="center"/>
      <protection hidden="1"/>
    </xf>
    <xf numFmtId="4" fontId="0" fillId="0" borderId="12" xfId="0" applyNumberFormat="1" applyBorder="1" applyProtection="1">
      <protection hidden="1"/>
    </xf>
    <xf numFmtId="10" fontId="0" fillId="0" borderId="0" xfId="4" applyNumberFormat="1" applyFont="1" applyBorder="1" applyAlignment="1" applyProtection="1">
      <alignment horizontal="center"/>
      <protection hidden="1"/>
    </xf>
    <xf numFmtId="166" fontId="0" fillId="0" borderId="0" xfId="0" applyNumberFormat="1" applyFill="1" applyBorder="1" applyAlignment="1" applyProtection="1">
      <alignment horizontal="left"/>
      <protection hidden="1"/>
    </xf>
    <xf numFmtId="0" fontId="0" fillId="0" borderId="0" xfId="0" applyBorder="1" applyAlignment="1" applyProtection="1">
      <alignment horizontal="left"/>
      <protection hidden="1"/>
    </xf>
    <xf numFmtId="0" fontId="0" fillId="0" borderId="1" xfId="0" applyBorder="1" applyAlignment="1" applyProtection="1">
      <alignment horizontal="center"/>
      <protection hidden="1"/>
    </xf>
    <xf numFmtId="3" fontId="0" fillId="0" borderId="1" xfId="0" applyNumberFormat="1" applyBorder="1" applyProtection="1">
      <protection hidden="1"/>
    </xf>
    <xf numFmtId="9" fontId="0" fillId="0" borderId="0" xfId="0" applyNumberFormat="1" applyFill="1" applyBorder="1" applyAlignment="1" applyProtection="1">
      <alignment horizontal="left"/>
      <protection hidden="1"/>
    </xf>
    <xf numFmtId="165" fontId="0" fillId="0" borderId="0" xfId="0" applyNumberFormat="1" applyBorder="1" applyProtection="1">
      <protection hidden="1"/>
    </xf>
    <xf numFmtId="0" fontId="0" fillId="0" borderId="1" xfId="0" applyBorder="1" applyAlignment="1" applyProtection="1">
      <protection hidden="1"/>
    </xf>
    <xf numFmtId="3" fontId="0" fillId="0" borderId="1" xfId="1" applyNumberFormat="1" applyFont="1" applyBorder="1" applyProtection="1">
      <protection hidden="1"/>
    </xf>
    <xf numFmtId="0" fontId="0" fillId="0" borderId="0" xfId="0" applyFill="1" applyBorder="1" applyProtection="1">
      <protection hidden="1"/>
    </xf>
    <xf numFmtId="0" fontId="3" fillId="0" borderId="0" xfId="0" applyFont="1" applyBorder="1" applyProtection="1">
      <protection hidden="1"/>
    </xf>
    <xf numFmtId="0" fontId="3" fillId="0" borderId="0" xfId="0" applyNumberFormat="1" applyFont="1" applyBorder="1" applyAlignment="1" applyProtection="1">
      <protection hidden="1"/>
    </xf>
    <xf numFmtId="3" fontId="3" fillId="0" borderId="0" xfId="1" applyNumberFormat="1" applyFont="1" applyBorder="1" applyProtection="1">
      <protection hidden="1"/>
    </xf>
    <xf numFmtId="0" fontId="3" fillId="0" borderId="2" xfId="0" applyNumberFormat="1" applyFont="1" applyBorder="1" applyAlignment="1" applyProtection="1">
      <protection hidden="1"/>
    </xf>
    <xf numFmtId="168" fontId="3" fillId="0" borderId="2" xfId="1" applyNumberFormat="1"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9" xfId="0" applyBorder="1" applyAlignment="1" applyProtection="1">
      <alignment horizontal="center"/>
      <protection hidden="1"/>
    </xf>
    <xf numFmtId="168" fontId="0" fillId="0" borderId="9" xfId="1" applyNumberFormat="1" applyFont="1" applyBorder="1" applyProtection="1">
      <protection hidden="1"/>
    </xf>
    <xf numFmtId="0" fontId="0" fillId="0" borderId="10" xfId="0" applyBorder="1" applyProtection="1">
      <protection hidden="1"/>
    </xf>
    <xf numFmtId="0" fontId="9" fillId="0" borderId="0" xfId="0" applyFont="1" applyProtection="1">
      <protection hidden="1"/>
    </xf>
    <xf numFmtId="0" fontId="9" fillId="0" borderId="0" xfId="0" applyFont="1" applyAlignment="1" applyProtection="1">
      <alignment vertical="top"/>
      <protection hidden="1"/>
    </xf>
    <xf numFmtId="0" fontId="13" fillId="0" borderId="0" xfId="0" applyFont="1" applyBorder="1" applyAlignment="1" applyProtection="1">
      <alignment vertical="center"/>
      <protection hidden="1"/>
    </xf>
    <xf numFmtId="0" fontId="3" fillId="0" borderId="0" xfId="0" applyFont="1" applyBorder="1" applyAlignment="1" applyProtection="1">
      <alignment horizontal="left" wrapText="1"/>
      <protection hidden="1"/>
    </xf>
    <xf numFmtId="0" fontId="8" fillId="0" borderId="6" xfId="0"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7" xfId="0" applyFont="1" applyFill="1" applyBorder="1" applyAlignment="1" applyProtection="1">
      <alignment horizontal="center"/>
      <protection hidden="1"/>
    </xf>
    <xf numFmtId="0" fontId="0" fillId="0" borderId="0" xfId="0" applyAlignment="1" applyProtection="1">
      <alignment horizontal="left" vertical="top" wrapText="1"/>
      <protection hidden="1"/>
    </xf>
    <xf numFmtId="0" fontId="4" fillId="0" borderId="0" xfId="0" applyFont="1" applyBorder="1" applyAlignment="1" applyProtection="1">
      <alignment horizontal="left" wrapText="1"/>
      <protection hidden="1"/>
    </xf>
    <xf numFmtId="0" fontId="7" fillId="0" borderId="0" xfId="0" applyFont="1" applyBorder="1" applyAlignment="1" applyProtection="1">
      <alignment horizontal="left" wrapText="1"/>
      <protection hidden="1"/>
    </xf>
    <xf numFmtId="9" fontId="5" fillId="0" borderId="0" xfId="0" applyNumberFormat="1" applyFont="1" applyBorder="1" applyAlignment="1" applyProtection="1">
      <alignment horizontal="center" vertical="center"/>
      <protection hidden="1"/>
    </xf>
    <xf numFmtId="9" fontId="5"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0" xfId="0" applyFont="1" applyAlignment="1" applyProtection="1">
      <alignment horizontal="left" wrapText="1"/>
      <protection hidden="1"/>
    </xf>
  </cellXfs>
  <cellStyles count="6">
    <cellStyle name="Dezimal 2" xfId="2"/>
    <cellStyle name="Dezimal 3" xfId="3"/>
    <cellStyle name="Komma" xfId="1" builtinId="3"/>
    <cellStyle name="Prozent" xfId="4" builtinId="5"/>
    <cellStyle name="Prozent 2" xfId="5"/>
    <cellStyle name="Standard"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showGridLines="0" tabSelected="1" zoomScaleNormal="100" workbookViewId="0">
      <selection activeCell="R18" sqref="R18"/>
    </sheetView>
  </sheetViews>
  <sheetFormatPr baseColWidth="10" defaultRowHeight="12.75" x14ac:dyDescent="0.2"/>
  <cols>
    <col min="1" max="1" width="2.140625" style="2" customWidth="1"/>
    <col min="2" max="2" width="1.7109375" customWidth="1"/>
    <col min="3" max="3" width="3.85546875" customWidth="1"/>
    <col min="4" max="4" width="1.140625" customWidth="1"/>
    <col min="5" max="5" width="6.140625" customWidth="1"/>
    <col min="6" max="6" width="3.85546875" customWidth="1"/>
    <col min="7" max="7" width="22.7109375" customWidth="1"/>
    <col min="8" max="8" width="3" style="1" customWidth="1"/>
    <col min="9" max="9" width="9.7109375" customWidth="1"/>
    <col min="10" max="10" width="4.5703125" customWidth="1"/>
    <col min="11" max="11" width="2.28515625" customWidth="1"/>
    <col min="12" max="12" width="3.85546875" customWidth="1"/>
    <col min="13" max="13" width="10.28515625" style="9" customWidth="1"/>
    <col min="14" max="14" width="5.42578125" customWidth="1"/>
    <col min="15" max="15" width="9.7109375" customWidth="1"/>
    <col min="16" max="16" width="2.28515625" customWidth="1"/>
    <col min="17" max="17" width="3.140625" customWidth="1"/>
    <col min="18" max="18" width="13.140625" style="9" bestFit="1" customWidth="1"/>
    <col min="19" max="19" width="1.7109375" customWidth="1"/>
    <col min="20" max="20" width="3.7109375" customWidth="1"/>
    <col min="21" max="21" width="2.28515625" customWidth="1"/>
    <col min="22" max="22" width="6.140625" style="2" customWidth="1"/>
    <col min="26" max="26" width="6" bestFit="1" customWidth="1"/>
    <col min="27" max="27" width="0.85546875" customWidth="1"/>
  </cols>
  <sheetData>
    <row r="1" spans="1:22" s="2" customFormat="1" ht="7.5" customHeight="1" x14ac:dyDescent="0.2">
      <c r="A1" s="27"/>
      <c r="B1" s="27"/>
      <c r="C1" s="27"/>
      <c r="D1" s="27"/>
      <c r="E1" s="27"/>
      <c r="F1" s="27"/>
      <c r="G1" s="27"/>
      <c r="H1" s="28"/>
      <c r="I1" s="27"/>
      <c r="J1" s="27"/>
      <c r="K1" s="27"/>
      <c r="L1" s="27"/>
      <c r="M1" s="29"/>
      <c r="N1" s="27"/>
      <c r="O1" s="27"/>
      <c r="P1" s="27"/>
      <c r="Q1" s="27"/>
      <c r="R1" s="29"/>
      <c r="S1" s="27"/>
      <c r="T1" s="27"/>
    </row>
    <row r="2" spans="1:22" s="4" customFormat="1" ht="35.25" customHeight="1" x14ac:dyDescent="0.2">
      <c r="A2" s="30"/>
      <c r="B2" s="31"/>
      <c r="C2" s="32" t="s">
        <v>54</v>
      </c>
      <c r="D2" s="32"/>
      <c r="E2" s="32"/>
      <c r="F2" s="31"/>
      <c r="G2" s="31"/>
      <c r="H2" s="33"/>
      <c r="I2" s="31"/>
      <c r="J2" s="31"/>
      <c r="K2" s="31"/>
      <c r="L2" s="31"/>
      <c r="M2" s="34"/>
      <c r="N2" s="31"/>
      <c r="O2" s="31"/>
      <c r="P2" s="31"/>
      <c r="Q2" s="31"/>
      <c r="R2" s="34"/>
      <c r="S2" s="31"/>
      <c r="T2" s="31"/>
      <c r="V2" s="6"/>
    </row>
    <row r="3" spans="1:22" ht="14.25" x14ac:dyDescent="0.2">
      <c r="A3" s="27"/>
      <c r="B3" s="35"/>
      <c r="C3" s="35"/>
      <c r="D3" s="35"/>
      <c r="E3" s="35"/>
      <c r="F3" s="35"/>
      <c r="G3" s="35"/>
      <c r="H3" s="36"/>
      <c r="I3" s="35"/>
      <c r="J3" s="35"/>
      <c r="K3" s="35"/>
      <c r="L3" s="35"/>
      <c r="M3" s="37"/>
      <c r="N3" s="35"/>
      <c r="O3" s="35"/>
      <c r="P3" s="35"/>
      <c r="Q3" s="35"/>
      <c r="R3" s="37"/>
      <c r="S3" s="35"/>
      <c r="T3" s="35"/>
    </row>
    <row r="4" spans="1:22" ht="15" x14ac:dyDescent="0.25">
      <c r="A4" s="27"/>
      <c r="B4" s="35"/>
      <c r="C4" s="38" t="s">
        <v>26</v>
      </c>
      <c r="D4" s="38"/>
      <c r="E4" s="38"/>
      <c r="F4" s="39"/>
      <c r="G4" s="39"/>
      <c r="H4" s="40"/>
      <c r="I4" s="39"/>
      <c r="J4" s="39"/>
      <c r="K4" s="39"/>
      <c r="L4" s="35"/>
      <c r="M4" s="37"/>
      <c r="N4" s="35"/>
      <c r="O4" s="35"/>
      <c r="P4" s="35"/>
      <c r="Q4" s="35"/>
      <c r="R4" s="37"/>
      <c r="S4" s="35"/>
      <c r="T4" s="35"/>
    </row>
    <row r="5" spans="1:22" ht="15" x14ac:dyDescent="0.25">
      <c r="A5" s="27"/>
      <c r="B5" s="35"/>
      <c r="C5" s="41"/>
      <c r="D5" s="41"/>
      <c r="E5" s="41"/>
      <c r="F5" s="42"/>
      <c r="G5" s="42"/>
      <c r="H5" s="43"/>
      <c r="I5" s="42"/>
      <c r="J5" s="42"/>
      <c r="K5" s="42"/>
      <c r="L5" s="35"/>
      <c r="M5" s="37"/>
      <c r="N5" s="35"/>
      <c r="O5" s="35"/>
      <c r="P5" s="35"/>
      <c r="Q5" s="35"/>
      <c r="R5" s="37"/>
      <c r="S5" s="35"/>
      <c r="T5" s="35"/>
    </row>
    <row r="6" spans="1:22" ht="14.25" x14ac:dyDescent="0.2">
      <c r="A6" s="27"/>
      <c r="B6" s="35"/>
      <c r="C6" s="44" t="s">
        <v>2</v>
      </c>
      <c r="D6" s="35"/>
      <c r="E6" s="35"/>
      <c r="F6" s="35"/>
      <c r="G6" s="35"/>
      <c r="H6" s="36"/>
      <c r="I6" s="35"/>
      <c r="J6" s="35"/>
      <c r="K6" s="35"/>
      <c r="L6" s="35" t="s">
        <v>3</v>
      </c>
      <c r="M6" s="45">
        <v>100</v>
      </c>
      <c r="N6" s="35"/>
      <c r="O6" s="35"/>
      <c r="P6" s="35"/>
      <c r="Q6" s="35"/>
      <c r="R6" s="37"/>
      <c r="S6" s="35"/>
      <c r="T6" s="35"/>
    </row>
    <row r="7" spans="1:22" ht="14.25" x14ac:dyDescent="0.2">
      <c r="A7" s="27"/>
      <c r="B7" s="35"/>
      <c r="C7" s="44" t="s">
        <v>31</v>
      </c>
      <c r="D7" s="35"/>
      <c r="E7" s="35"/>
      <c r="F7" s="35"/>
      <c r="G7" s="35"/>
      <c r="H7" s="36"/>
      <c r="I7" s="35"/>
      <c r="J7" s="35"/>
      <c r="K7" s="35"/>
      <c r="L7" s="35" t="s">
        <v>3</v>
      </c>
      <c r="M7" s="45">
        <f>IF(C53&gt;0,70000,50000)</f>
        <v>50000</v>
      </c>
      <c r="N7" s="35"/>
      <c r="O7" s="35"/>
      <c r="P7" s="35"/>
      <c r="Q7" s="35"/>
      <c r="R7" s="37"/>
      <c r="S7" s="35"/>
      <c r="T7" s="35"/>
    </row>
    <row r="8" spans="1:22" ht="14.25" x14ac:dyDescent="0.2">
      <c r="A8" s="27"/>
      <c r="B8" s="35"/>
      <c r="C8" s="44" t="s">
        <v>32</v>
      </c>
      <c r="D8" s="35"/>
      <c r="E8" s="35"/>
      <c r="F8" s="35"/>
      <c r="G8" s="35"/>
      <c r="H8" s="36"/>
      <c r="I8" s="35"/>
      <c r="J8" s="35"/>
      <c r="K8" s="35"/>
      <c r="L8" s="35" t="s">
        <v>3</v>
      </c>
      <c r="M8" s="45">
        <v>50000</v>
      </c>
      <c r="N8" s="35"/>
      <c r="O8" s="35"/>
      <c r="P8" s="35"/>
      <c r="Q8" s="35"/>
      <c r="R8" s="37"/>
      <c r="S8" s="35"/>
      <c r="T8" s="35"/>
    </row>
    <row r="9" spans="1:22" ht="14.25" x14ac:dyDescent="0.2">
      <c r="A9" s="27"/>
      <c r="B9" s="35"/>
      <c r="C9" s="44" t="s">
        <v>33</v>
      </c>
      <c r="D9" s="35"/>
      <c r="E9" s="35"/>
      <c r="F9" s="35"/>
      <c r="G9" s="35"/>
      <c r="H9" s="36"/>
      <c r="I9" s="35"/>
      <c r="J9" s="35"/>
      <c r="K9" s="35"/>
      <c r="L9" s="35" t="s">
        <v>3</v>
      </c>
      <c r="M9" s="45">
        <v>25000</v>
      </c>
      <c r="N9" s="35"/>
      <c r="O9" s="35"/>
      <c r="P9" s="35"/>
      <c r="Q9" s="35"/>
      <c r="R9" s="37"/>
      <c r="S9" s="35"/>
      <c r="T9" s="35"/>
    </row>
    <row r="10" spans="1:22" ht="14.25" x14ac:dyDescent="0.2">
      <c r="A10" s="27"/>
      <c r="B10" s="35"/>
      <c r="C10" s="35"/>
      <c r="D10" s="35"/>
      <c r="E10" s="35"/>
      <c r="F10" s="35"/>
      <c r="G10" s="35"/>
      <c r="H10" s="36"/>
      <c r="I10" s="35"/>
      <c r="J10" s="35"/>
      <c r="K10" s="35"/>
      <c r="L10" s="35"/>
      <c r="M10" s="46"/>
      <c r="N10" s="35"/>
      <c r="O10" s="35"/>
      <c r="P10" s="35"/>
      <c r="Q10" s="35"/>
      <c r="R10" s="37"/>
      <c r="S10" s="35"/>
      <c r="T10" s="35"/>
    </row>
    <row r="11" spans="1:22" ht="14.25" x14ac:dyDescent="0.2">
      <c r="A11" s="27"/>
      <c r="B11" s="35"/>
      <c r="C11" s="44" t="s">
        <v>34</v>
      </c>
      <c r="D11" s="35"/>
      <c r="E11" s="35"/>
      <c r="F11" s="35"/>
      <c r="G11" s="35"/>
      <c r="H11" s="36"/>
      <c r="I11" s="35"/>
      <c r="J11" s="35"/>
      <c r="K11" s="35"/>
      <c r="L11" s="35"/>
      <c r="M11" s="47">
        <v>0.11</v>
      </c>
      <c r="N11" s="35"/>
      <c r="O11" s="35"/>
      <c r="P11" s="35"/>
      <c r="Q11" s="35"/>
      <c r="R11" s="37"/>
      <c r="S11" s="35"/>
      <c r="T11" s="35"/>
    </row>
    <row r="12" spans="1:22" ht="14.25" x14ac:dyDescent="0.2">
      <c r="A12" s="27"/>
      <c r="B12" s="35"/>
      <c r="C12" s="44" t="s">
        <v>35</v>
      </c>
      <c r="D12" s="35"/>
      <c r="E12" s="35"/>
      <c r="F12" s="35"/>
      <c r="G12" s="35"/>
      <c r="H12" s="36"/>
      <c r="I12" s="35"/>
      <c r="J12" s="35"/>
      <c r="K12" s="35"/>
      <c r="L12" s="35"/>
      <c r="M12" s="45">
        <v>35000</v>
      </c>
      <c r="N12" s="35"/>
      <c r="O12" s="35"/>
      <c r="P12" s="35"/>
      <c r="Q12" s="35"/>
      <c r="R12" s="37"/>
      <c r="S12" s="35"/>
      <c r="T12" s="35"/>
    </row>
    <row r="13" spans="1:22" ht="14.25" x14ac:dyDescent="0.2">
      <c r="A13" s="27"/>
      <c r="B13" s="35"/>
      <c r="C13" s="48" t="s">
        <v>36</v>
      </c>
      <c r="D13" s="35"/>
      <c r="E13" s="35"/>
      <c r="F13" s="35"/>
      <c r="G13" s="35"/>
      <c r="H13" s="36"/>
      <c r="I13" s="35"/>
      <c r="J13" s="35"/>
      <c r="K13" s="35"/>
      <c r="L13" s="35"/>
      <c r="M13" s="47">
        <v>1E-4</v>
      </c>
      <c r="N13" s="35"/>
      <c r="O13" s="35"/>
      <c r="P13" s="35"/>
      <c r="Q13" s="35"/>
      <c r="R13" s="37"/>
      <c r="S13" s="35"/>
      <c r="T13" s="35"/>
    </row>
    <row r="14" spans="1:22" s="2" customFormat="1" ht="14.25" x14ac:dyDescent="0.2">
      <c r="A14" s="27"/>
      <c r="B14" s="49"/>
      <c r="C14" s="50"/>
      <c r="D14" s="50"/>
      <c r="E14" s="50"/>
      <c r="F14" s="50"/>
      <c r="G14" s="50"/>
      <c r="H14" s="51"/>
      <c r="I14" s="50"/>
      <c r="J14" s="50"/>
      <c r="K14" s="50"/>
      <c r="L14" s="50"/>
      <c r="M14" s="52"/>
      <c r="N14" s="50"/>
      <c r="O14" s="50"/>
      <c r="P14" s="50"/>
      <c r="Q14" s="50"/>
      <c r="R14" s="52"/>
      <c r="S14" s="50"/>
      <c r="T14" s="49"/>
    </row>
    <row r="15" spans="1:22" s="2" customFormat="1" ht="14.25" x14ac:dyDescent="0.2">
      <c r="A15" s="27"/>
      <c r="B15" s="49"/>
      <c r="C15" s="44"/>
      <c r="D15" s="49"/>
      <c r="E15" s="49"/>
      <c r="F15" s="49"/>
      <c r="G15" s="49"/>
      <c r="H15" s="53"/>
      <c r="I15" s="49"/>
      <c r="J15" s="49"/>
      <c r="K15" s="49"/>
      <c r="L15" s="49"/>
      <c r="M15" s="54"/>
      <c r="N15" s="49"/>
      <c r="O15" s="49"/>
      <c r="P15" s="49"/>
      <c r="Q15" s="49"/>
      <c r="R15" s="54"/>
      <c r="S15" s="49"/>
      <c r="T15" s="49"/>
    </row>
    <row r="16" spans="1:22" s="4" customFormat="1" ht="15.75" customHeight="1" x14ac:dyDescent="0.2">
      <c r="A16" s="30"/>
      <c r="B16" s="55"/>
      <c r="C16" s="56" t="s">
        <v>37</v>
      </c>
      <c r="D16" s="57"/>
      <c r="E16" s="57"/>
      <c r="F16" s="55"/>
      <c r="G16" s="55"/>
      <c r="H16" s="58"/>
      <c r="I16" s="59"/>
      <c r="J16" s="60"/>
      <c r="K16" s="59"/>
      <c r="L16" s="59"/>
      <c r="M16" s="61"/>
      <c r="N16" s="55"/>
      <c r="O16" s="55"/>
      <c r="P16" s="55"/>
      <c r="Q16" s="55"/>
      <c r="R16" s="62"/>
      <c r="S16" s="55"/>
      <c r="T16" s="55"/>
      <c r="V16" s="6"/>
    </row>
    <row r="17" spans="1:32" s="4" customFormat="1" ht="24" customHeight="1" x14ac:dyDescent="0.2">
      <c r="A17" s="30"/>
      <c r="B17" s="55"/>
      <c r="C17" s="63" t="s">
        <v>25</v>
      </c>
      <c r="D17" s="64"/>
      <c r="E17" s="64"/>
      <c r="F17" s="65"/>
      <c r="G17" s="65"/>
      <c r="H17" s="66"/>
      <c r="I17" s="55"/>
      <c r="J17" s="67"/>
      <c r="K17" s="55"/>
      <c r="L17" s="66"/>
      <c r="M17" s="62"/>
      <c r="N17" s="55"/>
      <c r="O17" s="55"/>
      <c r="P17" s="55"/>
      <c r="Q17" s="55"/>
      <c r="R17" s="62"/>
      <c r="S17" s="55"/>
      <c r="T17" s="55"/>
      <c r="V17" s="6"/>
    </row>
    <row r="18" spans="1:32" s="4" customFormat="1" ht="15.75" customHeight="1" thickBot="1" x14ac:dyDescent="0.25">
      <c r="A18" s="30"/>
      <c r="B18" s="55"/>
      <c r="C18" s="68">
        <v>199</v>
      </c>
      <c r="D18" s="68"/>
      <c r="E18" s="68"/>
      <c r="F18" s="55" t="s">
        <v>28</v>
      </c>
      <c r="G18" s="55"/>
      <c r="H18" s="66"/>
      <c r="I18" s="55"/>
      <c r="J18" s="67"/>
      <c r="K18" s="66"/>
      <c r="L18" s="66"/>
      <c r="M18" s="62"/>
      <c r="N18" s="55"/>
      <c r="O18" s="55"/>
      <c r="P18" s="66"/>
      <c r="Q18" s="69" t="s">
        <v>3</v>
      </c>
      <c r="R18" s="10"/>
      <c r="S18" s="55"/>
      <c r="T18" s="55"/>
      <c r="V18" s="6"/>
    </row>
    <row r="19" spans="1:32" s="4" customFormat="1" ht="15.75" customHeight="1" x14ac:dyDescent="0.2">
      <c r="A19" s="30"/>
      <c r="B19" s="55"/>
      <c r="C19" s="59"/>
      <c r="D19" s="59"/>
      <c r="E19" s="59"/>
      <c r="F19" s="55"/>
      <c r="G19" s="55"/>
      <c r="H19" s="70"/>
      <c r="I19" s="55"/>
      <c r="J19" s="67"/>
      <c r="K19" s="66"/>
      <c r="L19" s="66"/>
      <c r="M19" s="62"/>
      <c r="N19" s="55"/>
      <c r="O19" s="71"/>
      <c r="P19" s="72"/>
      <c r="Q19" s="73"/>
      <c r="R19" s="74"/>
      <c r="S19" s="55"/>
      <c r="T19" s="55"/>
      <c r="V19" s="6"/>
    </row>
    <row r="20" spans="1:32" s="4" customFormat="1" ht="15.75" customHeight="1" thickBot="1" x14ac:dyDescent="0.25">
      <c r="A20" s="30"/>
      <c r="B20" s="55"/>
      <c r="C20" s="68" t="s">
        <v>50</v>
      </c>
      <c r="D20" s="68"/>
      <c r="E20" s="68"/>
      <c r="F20" s="55" t="s">
        <v>51</v>
      </c>
      <c r="G20" s="55"/>
      <c r="H20" s="66"/>
      <c r="I20" s="55"/>
      <c r="J20" s="67"/>
      <c r="K20" s="66"/>
      <c r="L20" s="75"/>
      <c r="M20" s="76"/>
      <c r="N20" s="55"/>
      <c r="O20" s="55"/>
      <c r="P20" s="77" t="s">
        <v>23</v>
      </c>
      <c r="Q20" s="69" t="s">
        <v>3</v>
      </c>
      <c r="R20" s="10"/>
      <c r="S20" s="55"/>
      <c r="T20" s="55"/>
      <c r="U20" s="6"/>
      <c r="V20" s="6"/>
      <c r="W20" s="6"/>
      <c r="X20" s="6"/>
      <c r="Y20" s="6"/>
      <c r="Z20" s="6"/>
    </row>
    <row r="21" spans="1:32" s="4" customFormat="1" ht="15.75" customHeight="1" thickBot="1" x14ac:dyDescent="0.25">
      <c r="A21" s="30"/>
      <c r="B21" s="55"/>
      <c r="C21" s="68" t="s">
        <v>38</v>
      </c>
      <c r="D21" s="68"/>
      <c r="E21" s="68"/>
      <c r="F21" s="55" t="s">
        <v>46</v>
      </c>
      <c r="G21" s="55"/>
      <c r="H21" s="66"/>
      <c r="I21" s="55"/>
      <c r="J21" s="67"/>
      <c r="K21" s="66"/>
      <c r="L21" s="75"/>
      <c r="M21" s="76"/>
      <c r="N21" s="55"/>
      <c r="O21" s="55"/>
      <c r="P21" s="77" t="s">
        <v>23</v>
      </c>
      <c r="Q21" s="78" t="s">
        <v>3</v>
      </c>
      <c r="R21" s="11"/>
      <c r="S21" s="55"/>
      <c r="T21" s="55"/>
      <c r="U21" s="6"/>
      <c r="V21" s="6"/>
      <c r="W21" s="6"/>
      <c r="X21" s="6"/>
      <c r="Y21" s="6"/>
      <c r="Z21" s="6"/>
    </row>
    <row r="22" spans="1:32" s="4" customFormat="1" ht="15.75" customHeight="1" thickBot="1" x14ac:dyDescent="0.25">
      <c r="A22" s="30"/>
      <c r="B22" s="55"/>
      <c r="C22" s="68">
        <v>275</v>
      </c>
      <c r="D22" s="68"/>
      <c r="E22" s="68"/>
      <c r="F22" s="55" t="s">
        <v>39</v>
      </c>
      <c r="G22" s="55"/>
      <c r="H22" s="66"/>
      <c r="I22" s="55"/>
      <c r="J22" s="67"/>
      <c r="K22" s="66"/>
      <c r="L22" s="75"/>
      <c r="M22" s="76"/>
      <c r="N22" s="55"/>
      <c r="O22" s="55"/>
      <c r="P22" s="77" t="s">
        <v>23</v>
      </c>
      <c r="Q22" s="78" t="s">
        <v>3</v>
      </c>
      <c r="R22" s="11"/>
      <c r="S22" s="55"/>
      <c r="T22" s="55"/>
      <c r="U22" s="6"/>
      <c r="V22" s="6"/>
      <c r="W22" s="6"/>
      <c r="X22" s="6"/>
      <c r="Y22" s="6"/>
      <c r="Z22" s="6"/>
      <c r="AB22" s="17"/>
      <c r="AC22" s="17"/>
      <c r="AD22" s="17"/>
      <c r="AE22" s="7"/>
      <c r="AF22" s="7"/>
    </row>
    <row r="23" spans="1:32" s="4" customFormat="1" ht="15.75" customHeight="1" thickBot="1" x14ac:dyDescent="0.25">
      <c r="A23" s="30"/>
      <c r="B23" s="79"/>
      <c r="C23" s="80">
        <v>310</v>
      </c>
      <c r="D23" s="80"/>
      <c r="E23" s="80"/>
      <c r="F23" s="79" t="s">
        <v>40</v>
      </c>
      <c r="G23" s="79"/>
      <c r="H23" s="75"/>
      <c r="I23" s="79"/>
      <c r="J23" s="81"/>
      <c r="K23" s="75"/>
      <c r="L23" s="75"/>
      <c r="M23" s="76"/>
      <c r="N23" s="79"/>
      <c r="O23" s="79"/>
      <c r="P23" s="77" t="s">
        <v>23</v>
      </c>
      <c r="Q23" s="78" t="s">
        <v>3</v>
      </c>
      <c r="R23" s="11"/>
      <c r="S23" s="79"/>
      <c r="T23" s="55"/>
      <c r="U23" s="6"/>
      <c r="V23" s="6"/>
      <c r="W23" s="6"/>
      <c r="X23" s="6"/>
      <c r="Y23" s="6"/>
      <c r="Z23" s="6"/>
    </row>
    <row r="24" spans="1:32" s="6" customFormat="1" ht="15.75" customHeight="1" x14ac:dyDescent="0.2">
      <c r="A24" s="30"/>
      <c r="B24" s="79"/>
      <c r="C24" s="80" t="s">
        <v>41</v>
      </c>
      <c r="D24" s="80"/>
      <c r="E24" s="80"/>
      <c r="F24" s="79" t="s">
        <v>42</v>
      </c>
      <c r="G24" s="79"/>
      <c r="H24" s="75"/>
      <c r="I24" s="79"/>
      <c r="J24" s="81"/>
      <c r="K24" s="75"/>
      <c r="L24" s="75"/>
      <c r="M24" s="76"/>
      <c r="N24" s="79"/>
      <c r="O24" s="79"/>
      <c r="P24" s="82" t="s">
        <v>23</v>
      </c>
      <c r="Q24" s="83" t="s">
        <v>3</v>
      </c>
      <c r="R24" s="13"/>
      <c r="S24" s="79"/>
      <c r="T24" s="79"/>
    </row>
    <row r="25" spans="1:32" s="6" customFormat="1" ht="15.75" customHeight="1" x14ac:dyDescent="0.2">
      <c r="A25" s="30"/>
      <c r="B25" s="79"/>
      <c r="C25" s="80"/>
      <c r="D25" s="80"/>
      <c r="E25" s="80"/>
      <c r="F25" s="79"/>
      <c r="G25" s="79"/>
      <c r="H25" s="75"/>
      <c r="I25" s="79"/>
      <c r="J25" s="81"/>
      <c r="K25" s="75"/>
      <c r="L25" s="75"/>
      <c r="M25" s="76"/>
      <c r="N25" s="79"/>
      <c r="O25" s="79"/>
      <c r="P25" s="82"/>
      <c r="Q25" s="84"/>
      <c r="R25" s="22"/>
      <c r="S25" s="79"/>
      <c r="T25" s="79"/>
    </row>
    <row r="26" spans="1:32" s="4" customFormat="1" ht="15.75" customHeight="1" thickBot="1" x14ac:dyDescent="0.25">
      <c r="A26" s="30"/>
      <c r="B26" s="55"/>
      <c r="C26" s="68">
        <v>180</v>
      </c>
      <c r="D26" s="68"/>
      <c r="E26" s="68"/>
      <c r="F26" s="55" t="s">
        <v>13</v>
      </c>
      <c r="G26" s="55"/>
      <c r="H26" s="66"/>
      <c r="I26" s="55"/>
      <c r="J26" s="67"/>
      <c r="K26" s="77" t="s">
        <v>22</v>
      </c>
      <c r="L26" s="85" t="s">
        <v>3</v>
      </c>
      <c r="M26" s="10"/>
      <c r="N26" s="55"/>
      <c r="O26" s="55"/>
      <c r="P26" s="66"/>
      <c r="Q26" s="55"/>
      <c r="R26" s="86"/>
      <c r="S26" s="55"/>
      <c r="T26" s="55"/>
      <c r="V26" s="6"/>
    </row>
    <row r="27" spans="1:32" s="4" customFormat="1" ht="15.75" customHeight="1" x14ac:dyDescent="0.2">
      <c r="A27" s="30"/>
      <c r="B27" s="55"/>
      <c r="C27" s="68" t="s">
        <v>47</v>
      </c>
      <c r="D27" s="68"/>
      <c r="E27" s="68"/>
      <c r="F27" s="55" t="s">
        <v>14</v>
      </c>
      <c r="G27" s="55"/>
      <c r="H27" s="66"/>
      <c r="I27" s="55"/>
      <c r="J27" s="67"/>
      <c r="K27" s="77" t="s">
        <v>22</v>
      </c>
      <c r="L27" s="87" t="s">
        <v>3</v>
      </c>
      <c r="M27" s="23"/>
      <c r="N27" s="55"/>
      <c r="O27" s="55"/>
      <c r="P27" s="66"/>
      <c r="Q27" s="55"/>
      <c r="R27" s="86"/>
      <c r="S27" s="55"/>
      <c r="T27" s="55"/>
      <c r="V27" s="6"/>
    </row>
    <row r="28" spans="1:32" s="4" customFormat="1" ht="15.75" customHeight="1" x14ac:dyDescent="0.2">
      <c r="A28" s="30"/>
      <c r="B28" s="55"/>
      <c r="C28" s="88"/>
      <c r="D28" s="88"/>
      <c r="E28" s="88"/>
      <c r="F28" s="55" t="s">
        <v>15</v>
      </c>
      <c r="G28" s="55"/>
      <c r="H28" s="66"/>
      <c r="I28" s="55"/>
      <c r="J28" s="67"/>
      <c r="K28" s="66"/>
      <c r="L28" s="66" t="s">
        <v>3</v>
      </c>
      <c r="M28" s="86">
        <f>SUM(M26:M27)</f>
        <v>0</v>
      </c>
      <c r="N28" s="55"/>
      <c r="O28" s="55"/>
      <c r="P28" s="66"/>
      <c r="Q28" s="55"/>
      <c r="R28" s="86"/>
      <c r="S28" s="55"/>
      <c r="T28" s="55"/>
      <c r="U28" s="6"/>
      <c r="V28" s="6"/>
      <c r="W28" s="6"/>
      <c r="X28" s="6"/>
      <c r="Y28" s="6"/>
      <c r="Z28" s="6"/>
    </row>
    <row r="29" spans="1:32" s="4" customFormat="1" ht="15.75" customHeight="1" x14ac:dyDescent="0.2">
      <c r="A29" s="30"/>
      <c r="B29" s="55"/>
      <c r="C29" s="68" t="s">
        <v>43</v>
      </c>
      <c r="D29" s="68"/>
      <c r="E29" s="68"/>
      <c r="F29" s="55" t="s">
        <v>24</v>
      </c>
      <c r="G29" s="55"/>
      <c r="H29" s="66"/>
      <c r="I29" s="55"/>
      <c r="J29" s="67"/>
      <c r="K29" s="89" t="s">
        <v>23</v>
      </c>
      <c r="L29" s="90" t="s">
        <v>3</v>
      </c>
      <c r="M29" s="12"/>
      <c r="N29" s="55"/>
      <c r="O29" s="55"/>
      <c r="P29" s="66"/>
      <c r="Q29" s="55"/>
      <c r="R29" s="86"/>
      <c r="S29" s="55"/>
      <c r="T29" s="55"/>
      <c r="U29" s="6"/>
      <c r="V29" s="8"/>
      <c r="W29" s="6"/>
      <c r="X29" s="6"/>
      <c r="Y29" s="6"/>
      <c r="Z29" s="6"/>
    </row>
    <row r="30" spans="1:32" s="20" customFormat="1" ht="15.75" customHeight="1" x14ac:dyDescent="0.2">
      <c r="A30" s="91"/>
      <c r="B30" s="71"/>
      <c r="C30" s="92">
        <v>194</v>
      </c>
      <c r="D30" s="92"/>
      <c r="E30" s="92"/>
      <c r="F30" s="55" t="s">
        <v>21</v>
      </c>
      <c r="G30" s="71"/>
      <c r="H30" s="93"/>
      <c r="I30" s="71"/>
      <c r="J30" s="94"/>
      <c r="K30" s="72"/>
      <c r="L30" s="95" t="s">
        <v>3</v>
      </c>
      <c r="M30" s="22">
        <f>M28-M29</f>
        <v>0</v>
      </c>
      <c r="N30" s="71"/>
      <c r="O30" s="71"/>
      <c r="P30" s="93" t="s">
        <v>22</v>
      </c>
      <c r="Q30" s="71" t="s">
        <v>3</v>
      </c>
      <c r="R30" s="96">
        <f>IF(M30&lt;0,M30,0)</f>
        <v>0</v>
      </c>
      <c r="S30" s="71"/>
      <c r="T30" s="71"/>
      <c r="U30" s="18"/>
      <c r="V30" s="19"/>
      <c r="W30" s="18"/>
      <c r="X30" s="18"/>
      <c r="Y30" s="18"/>
      <c r="Z30" s="18"/>
    </row>
    <row r="31" spans="1:32" s="20" customFormat="1" ht="15.75" customHeight="1" x14ac:dyDescent="0.2">
      <c r="A31" s="91"/>
      <c r="B31" s="71"/>
      <c r="C31" s="92"/>
      <c r="D31" s="92"/>
      <c r="E31" s="92"/>
      <c r="F31" s="71"/>
      <c r="G31" s="71"/>
      <c r="H31" s="93"/>
      <c r="I31" s="71"/>
      <c r="J31" s="94"/>
      <c r="K31" s="72"/>
      <c r="L31" s="95"/>
      <c r="M31" s="22"/>
      <c r="N31" s="71"/>
      <c r="O31" s="71"/>
      <c r="P31" s="93"/>
      <c r="Q31" s="71"/>
      <c r="R31" s="96"/>
      <c r="S31" s="71"/>
      <c r="T31" s="71"/>
      <c r="U31" s="18"/>
      <c r="V31" s="19"/>
      <c r="W31" s="18"/>
      <c r="X31" s="18"/>
      <c r="Y31" s="18"/>
      <c r="Z31" s="18"/>
    </row>
    <row r="32" spans="1:32" s="4" customFormat="1" ht="16.5" customHeight="1" x14ac:dyDescent="0.2">
      <c r="A32" s="30"/>
      <c r="B32" s="55"/>
      <c r="C32" s="68">
        <v>260</v>
      </c>
      <c r="D32" s="68"/>
      <c r="E32" s="68"/>
      <c r="F32" s="55" t="s">
        <v>16</v>
      </c>
      <c r="G32" s="55"/>
      <c r="H32" s="66"/>
      <c r="I32" s="55"/>
      <c r="J32" s="67"/>
      <c r="K32" s="89" t="s">
        <v>23</v>
      </c>
      <c r="L32" s="90" t="s">
        <v>3</v>
      </c>
      <c r="M32" s="12"/>
      <c r="N32" s="55"/>
      <c r="O32" s="55"/>
      <c r="P32" s="66"/>
      <c r="Q32" s="55"/>
      <c r="R32" s="86"/>
      <c r="S32" s="55"/>
      <c r="T32" s="55"/>
      <c r="U32" s="6"/>
      <c r="V32" s="6" t="s">
        <v>17</v>
      </c>
      <c r="W32" s="6"/>
      <c r="X32" s="6"/>
      <c r="Y32" s="6"/>
      <c r="Z32" s="6"/>
    </row>
    <row r="33" spans="1:30" s="4" customFormat="1" ht="15.75" customHeight="1" x14ac:dyDescent="0.2">
      <c r="A33" s="30"/>
      <c r="B33" s="55"/>
      <c r="C33" s="88"/>
      <c r="D33" s="88"/>
      <c r="E33" s="88"/>
      <c r="F33" s="55" t="s">
        <v>29</v>
      </c>
      <c r="G33" s="55"/>
      <c r="H33" s="66"/>
      <c r="I33" s="55"/>
      <c r="J33" s="67"/>
      <c r="K33" s="75"/>
      <c r="L33" s="75"/>
      <c r="M33" s="76"/>
      <c r="N33" s="55"/>
      <c r="O33" s="55"/>
      <c r="P33" s="66" t="s">
        <v>23</v>
      </c>
      <c r="Q33" s="55" t="s">
        <v>30</v>
      </c>
      <c r="R33" s="97">
        <f>IF(M30&gt;0,MIN(M32,MAX(M30)),0)</f>
        <v>0</v>
      </c>
      <c r="S33" s="55" t="s">
        <v>17</v>
      </c>
      <c r="T33" s="55"/>
      <c r="U33" s="6"/>
      <c r="V33" s="6"/>
      <c r="W33" s="6"/>
      <c r="X33" s="25"/>
      <c r="Y33" s="6"/>
      <c r="Z33" s="6"/>
    </row>
    <row r="34" spans="1:30" s="18" customFormat="1" ht="15.75" customHeight="1" x14ac:dyDescent="0.2">
      <c r="A34" s="91"/>
      <c r="B34" s="84"/>
      <c r="C34" s="98"/>
      <c r="D34" s="98"/>
      <c r="E34" s="98"/>
      <c r="F34" s="84"/>
      <c r="G34" s="84"/>
      <c r="H34" s="95"/>
      <c r="I34" s="84"/>
      <c r="J34" s="99"/>
      <c r="K34" s="95"/>
      <c r="L34" s="95"/>
      <c r="M34" s="22"/>
      <c r="N34" s="84"/>
      <c r="O34" s="84"/>
      <c r="P34" s="100"/>
      <c r="Q34" s="84"/>
      <c r="R34" s="22"/>
      <c r="S34" s="84"/>
      <c r="T34" s="84"/>
      <c r="AD34" s="26"/>
    </row>
    <row r="35" spans="1:30" s="18" customFormat="1" ht="15.75" customHeight="1" x14ac:dyDescent="0.2">
      <c r="A35" s="91"/>
      <c r="B35" s="84"/>
      <c r="C35" s="98"/>
      <c r="D35" s="98"/>
      <c r="E35" s="98"/>
      <c r="F35" s="84"/>
      <c r="G35" s="84"/>
      <c r="H35" s="95"/>
      <c r="I35" s="84"/>
      <c r="J35" s="99"/>
      <c r="K35" s="95"/>
      <c r="L35" s="95"/>
      <c r="M35" s="22"/>
      <c r="N35" s="84"/>
      <c r="O35" s="84"/>
      <c r="P35" s="100"/>
      <c r="Q35" s="84"/>
      <c r="R35" s="22"/>
      <c r="S35" s="84"/>
      <c r="T35" s="84"/>
    </row>
    <row r="36" spans="1:30" s="6" customFormat="1" ht="15.75" customHeight="1" x14ac:dyDescent="0.2">
      <c r="A36" s="30"/>
      <c r="B36" s="79"/>
      <c r="C36" s="98"/>
      <c r="D36" s="80"/>
      <c r="E36" s="80"/>
      <c r="F36" s="79" t="s">
        <v>44</v>
      </c>
      <c r="G36" s="79"/>
      <c r="H36" s="75"/>
      <c r="I36" s="79"/>
      <c r="J36" s="81"/>
      <c r="K36" s="75"/>
      <c r="L36" s="75"/>
      <c r="M36" s="76"/>
      <c r="N36" s="79"/>
      <c r="O36" s="79"/>
      <c r="P36" s="82" t="s">
        <v>23</v>
      </c>
      <c r="Q36" s="84" t="s">
        <v>3</v>
      </c>
      <c r="R36" s="35">
        <f>IF(C50+C51+C52&gt;=2,7000,0)</f>
        <v>0</v>
      </c>
      <c r="S36" s="79"/>
      <c r="T36" s="79"/>
    </row>
    <row r="37" spans="1:30" s="6" customFormat="1" ht="15.75" customHeight="1" x14ac:dyDescent="0.2">
      <c r="A37" s="30"/>
      <c r="B37" s="79"/>
      <c r="C37" s="101">
        <f>IF(C53&gt;0,C53,0)</f>
        <v>0</v>
      </c>
      <c r="D37" s="80"/>
      <c r="E37" s="80"/>
      <c r="F37" s="79" t="s">
        <v>45</v>
      </c>
      <c r="G37" s="79"/>
      <c r="H37" s="75"/>
      <c r="I37" s="79"/>
      <c r="J37" s="81"/>
      <c r="K37" s="75"/>
      <c r="L37" s="75"/>
      <c r="M37" s="76"/>
      <c r="N37" s="79"/>
      <c r="O37" s="79"/>
      <c r="P37" s="82" t="s">
        <v>23</v>
      </c>
      <c r="Q37" s="84" t="s">
        <v>3</v>
      </c>
      <c r="R37" s="22">
        <f>C53*7000</f>
        <v>0</v>
      </c>
      <c r="S37" s="79"/>
      <c r="T37" s="79"/>
      <c r="AA37" s="18"/>
    </row>
    <row r="38" spans="1:30" s="6" customFormat="1" ht="15.75" customHeight="1" x14ac:dyDescent="0.2">
      <c r="A38" s="30"/>
      <c r="B38" s="79"/>
      <c r="C38" s="102"/>
      <c r="D38" s="102"/>
      <c r="E38" s="102"/>
      <c r="F38" s="103" t="s">
        <v>15</v>
      </c>
      <c r="G38" s="79"/>
      <c r="H38" s="75"/>
      <c r="I38" s="79"/>
      <c r="J38" s="81"/>
      <c r="K38" s="75"/>
      <c r="L38" s="75"/>
      <c r="M38" s="76"/>
      <c r="N38" s="79"/>
      <c r="O38" s="79"/>
      <c r="P38" s="104"/>
      <c r="Q38" s="105" t="s">
        <v>3</v>
      </c>
      <c r="R38" s="106">
        <f>R18-R20-R21-R22-R23-R24-R30-R33-R36-R37</f>
        <v>0</v>
      </c>
      <c r="S38" s="79"/>
      <c r="T38" s="79"/>
      <c r="AA38" s="21">
        <f>SUM(R18:R19)-R20-R21-R23-R24</f>
        <v>0</v>
      </c>
    </row>
    <row r="39" spans="1:30" s="6" customFormat="1" ht="15.75" customHeight="1" x14ac:dyDescent="0.2">
      <c r="A39" s="30"/>
      <c r="B39" s="79"/>
      <c r="C39" s="102"/>
      <c r="D39" s="102"/>
      <c r="E39" s="102"/>
      <c r="F39" s="103"/>
      <c r="G39" s="79"/>
      <c r="H39" s="75"/>
      <c r="I39" s="79"/>
      <c r="J39" s="81"/>
      <c r="K39" s="75"/>
      <c r="L39" s="75"/>
      <c r="M39" s="76"/>
      <c r="N39" s="79"/>
      <c r="O39" s="79"/>
      <c r="P39" s="75"/>
      <c r="Q39" s="107"/>
      <c r="R39" s="108"/>
      <c r="S39" s="79"/>
      <c r="T39" s="79"/>
      <c r="AA39" s="21"/>
    </row>
    <row r="40" spans="1:30" s="4" customFormat="1" ht="15.75" customHeight="1" x14ac:dyDescent="0.2">
      <c r="A40" s="30"/>
      <c r="B40" s="79"/>
      <c r="C40" s="80">
        <v>480</v>
      </c>
      <c r="D40" s="80"/>
      <c r="E40" s="80"/>
      <c r="F40" s="79" t="s">
        <v>18</v>
      </c>
      <c r="G40" s="79"/>
      <c r="H40" s="75"/>
      <c r="I40" s="79"/>
      <c r="J40" s="81"/>
      <c r="K40" s="75"/>
      <c r="L40" s="109" t="s">
        <v>3</v>
      </c>
      <c r="M40" s="13"/>
      <c r="N40" s="79"/>
      <c r="O40" s="79"/>
      <c r="P40" s="75"/>
      <c r="Q40" s="79"/>
      <c r="R40" s="76"/>
      <c r="S40" s="79"/>
      <c r="T40" s="55"/>
      <c r="U40" s="6"/>
      <c r="V40" s="6"/>
      <c r="W40" s="6"/>
      <c r="X40" s="6"/>
      <c r="Y40" s="6"/>
      <c r="Z40" s="6"/>
    </row>
    <row r="41" spans="1:30" s="4" customFormat="1" ht="15.75" customHeight="1" thickBot="1" x14ac:dyDescent="0.25">
      <c r="A41" s="30"/>
      <c r="B41" s="79"/>
      <c r="C41" s="107"/>
      <c r="D41" s="107"/>
      <c r="E41" s="107"/>
      <c r="F41" s="79" t="s">
        <v>19</v>
      </c>
      <c r="G41" s="79"/>
      <c r="H41" s="75"/>
      <c r="I41" s="79"/>
      <c r="J41" s="81"/>
      <c r="K41" s="75"/>
      <c r="L41" s="75"/>
      <c r="M41" s="110"/>
      <c r="N41" s="79"/>
      <c r="O41" s="111">
        <v>0.1</v>
      </c>
      <c r="P41" s="82" t="s">
        <v>22</v>
      </c>
      <c r="Q41" s="79" t="s">
        <v>3</v>
      </c>
      <c r="R41" s="112">
        <f>M40*O41</f>
        <v>0</v>
      </c>
      <c r="S41" s="79"/>
      <c r="T41" s="55"/>
      <c r="U41" s="6"/>
      <c r="V41" s="6"/>
      <c r="W41" s="6"/>
      <c r="X41" s="6"/>
      <c r="Y41" s="6"/>
      <c r="Z41" s="6"/>
    </row>
    <row r="42" spans="1:30" s="4" customFormat="1" ht="18.75" customHeight="1" thickBot="1" x14ac:dyDescent="0.25">
      <c r="A42" s="30"/>
      <c r="B42" s="79"/>
      <c r="C42" s="113"/>
      <c r="D42" s="113"/>
      <c r="E42" s="113"/>
      <c r="F42" s="103" t="s">
        <v>48</v>
      </c>
      <c r="G42" s="79"/>
      <c r="H42" s="75"/>
      <c r="I42" s="79"/>
      <c r="J42" s="81"/>
      <c r="K42" s="75"/>
      <c r="L42" s="75"/>
      <c r="M42" s="110"/>
      <c r="N42" s="79"/>
      <c r="O42" s="79"/>
      <c r="P42" s="114"/>
      <c r="Q42" s="115" t="s">
        <v>3</v>
      </c>
      <c r="R42" s="116">
        <f>MAX((R38+R41),0)</f>
        <v>0</v>
      </c>
      <c r="S42" s="117"/>
      <c r="T42" s="55"/>
      <c r="U42" s="6"/>
      <c r="V42" s="25"/>
      <c r="W42" s="6"/>
      <c r="X42" s="6"/>
      <c r="Y42" s="6"/>
      <c r="Z42" s="6"/>
    </row>
    <row r="43" spans="1:30" s="4" customFormat="1" ht="15.75" customHeight="1" x14ac:dyDescent="0.2">
      <c r="A43" s="30"/>
      <c r="B43" s="79"/>
      <c r="C43" s="113"/>
      <c r="D43" s="113"/>
      <c r="E43" s="113"/>
      <c r="F43" s="79"/>
      <c r="G43" s="79"/>
      <c r="H43" s="75"/>
      <c r="I43" s="79"/>
      <c r="J43" s="81"/>
      <c r="K43" s="75"/>
      <c r="L43" s="75"/>
      <c r="M43" s="110"/>
      <c r="N43" s="79"/>
      <c r="O43" s="79"/>
      <c r="P43" s="79"/>
      <c r="Q43" s="103"/>
      <c r="R43" s="110"/>
      <c r="S43" s="79"/>
      <c r="T43" s="55"/>
      <c r="U43" s="6"/>
      <c r="V43" s="6"/>
      <c r="W43" s="6"/>
      <c r="X43" s="6"/>
      <c r="Y43" s="6"/>
      <c r="Z43" s="6"/>
    </row>
    <row r="44" spans="1:30" ht="15.75" customHeight="1" thickBot="1" x14ac:dyDescent="0.25">
      <c r="A44" s="27"/>
      <c r="B44" s="44"/>
      <c r="C44" s="44"/>
      <c r="D44" s="44"/>
      <c r="E44" s="44"/>
      <c r="F44" s="44"/>
      <c r="G44" s="44"/>
      <c r="H44" s="118"/>
      <c r="I44" s="44"/>
      <c r="J44" s="44"/>
      <c r="K44" s="44"/>
      <c r="L44" s="44"/>
      <c r="M44" s="119"/>
      <c r="N44" s="44"/>
      <c r="O44" s="44"/>
      <c r="P44" s="44"/>
      <c r="Q44" s="44"/>
      <c r="R44" s="120"/>
      <c r="S44" s="44"/>
      <c r="T44" s="44"/>
      <c r="U44" s="2"/>
      <c r="W44" s="2"/>
      <c r="X44" s="2"/>
      <c r="Y44" s="2"/>
      <c r="Z44" s="2"/>
    </row>
    <row r="45" spans="1:30" ht="11.25" customHeight="1" x14ac:dyDescent="0.2">
      <c r="A45" s="27"/>
      <c r="B45" s="121"/>
      <c r="C45" s="122"/>
      <c r="D45" s="122"/>
      <c r="E45" s="122"/>
      <c r="F45" s="122"/>
      <c r="G45" s="122"/>
      <c r="H45" s="123"/>
      <c r="I45" s="122"/>
      <c r="J45" s="122"/>
      <c r="K45" s="122"/>
      <c r="L45" s="122"/>
      <c r="M45" s="124"/>
      <c r="N45" s="122"/>
      <c r="O45" s="122"/>
      <c r="P45" s="122"/>
      <c r="Q45" s="122"/>
      <c r="R45" s="125"/>
      <c r="S45" s="122"/>
      <c r="T45" s="126"/>
    </row>
    <row r="46" spans="1:30" ht="15" x14ac:dyDescent="0.25">
      <c r="A46" s="27"/>
      <c r="B46" s="184" t="s">
        <v>9</v>
      </c>
      <c r="C46" s="185"/>
      <c r="D46" s="185"/>
      <c r="E46" s="185"/>
      <c r="F46" s="185"/>
      <c r="G46" s="185"/>
      <c r="H46" s="185"/>
      <c r="I46" s="185"/>
      <c r="J46" s="185"/>
      <c r="K46" s="185"/>
      <c r="L46" s="185"/>
      <c r="M46" s="185"/>
      <c r="N46" s="185"/>
      <c r="O46" s="185"/>
      <c r="P46" s="185"/>
      <c r="Q46" s="185"/>
      <c r="R46" s="185"/>
      <c r="S46" s="185"/>
      <c r="T46" s="186"/>
    </row>
    <row r="47" spans="1:30" ht="12.75" customHeight="1" x14ac:dyDescent="0.25">
      <c r="A47" s="27"/>
      <c r="B47" s="127"/>
      <c r="C47" s="128"/>
      <c r="D47" s="128"/>
      <c r="E47" s="128"/>
      <c r="F47" s="128"/>
      <c r="G47" s="128"/>
      <c r="H47" s="128"/>
      <c r="I47" s="128"/>
      <c r="J47" s="128"/>
      <c r="K47" s="128"/>
      <c r="L47" s="128"/>
      <c r="M47" s="128"/>
      <c r="N47" s="128"/>
      <c r="O47" s="128"/>
      <c r="P47" s="128"/>
      <c r="Q47" s="128"/>
      <c r="R47" s="128"/>
      <c r="S47" s="128"/>
      <c r="T47" s="129"/>
    </row>
    <row r="48" spans="1:30" s="3" customFormat="1" ht="19.5" customHeight="1" x14ac:dyDescent="0.2">
      <c r="A48" s="130"/>
      <c r="B48" s="131"/>
      <c r="C48" s="188" t="s">
        <v>11</v>
      </c>
      <c r="D48" s="188"/>
      <c r="E48" s="188"/>
      <c r="F48" s="188"/>
      <c r="G48" s="188"/>
      <c r="H48" s="188" t="s">
        <v>5</v>
      </c>
      <c r="I48" s="188"/>
      <c r="J48" s="132"/>
      <c r="K48" s="130"/>
      <c r="L48" s="189" t="s">
        <v>8</v>
      </c>
      <c r="M48" s="189"/>
      <c r="N48" s="189"/>
      <c r="O48" s="130"/>
      <c r="P48" s="130"/>
      <c r="Q48" s="189" t="s">
        <v>4</v>
      </c>
      <c r="R48" s="189"/>
      <c r="S48" s="189"/>
      <c r="T48" s="192"/>
      <c r="V48" s="5"/>
    </row>
    <row r="49" spans="1:27" s="3" customFormat="1" ht="9.75" customHeight="1" x14ac:dyDescent="0.2">
      <c r="A49" s="130"/>
      <c r="B49" s="131"/>
      <c r="C49" s="133"/>
      <c r="D49" s="133"/>
      <c r="E49" s="133"/>
      <c r="F49" s="133"/>
      <c r="G49" s="133"/>
      <c r="H49" s="134"/>
      <c r="I49" s="134"/>
      <c r="J49" s="132"/>
      <c r="K49" s="130"/>
      <c r="L49" s="135"/>
      <c r="M49" s="136"/>
      <c r="N49" s="135"/>
      <c r="O49" s="130"/>
      <c r="P49" s="130"/>
      <c r="Q49" s="135"/>
      <c r="R49" s="136"/>
      <c r="S49" s="135"/>
      <c r="T49" s="137"/>
      <c r="V49" s="5"/>
    </row>
    <row r="50" spans="1:27" s="4" customFormat="1" ht="15" customHeight="1" thickBot="1" x14ac:dyDescent="0.25">
      <c r="A50" s="30"/>
      <c r="B50" s="138"/>
      <c r="C50" s="14"/>
      <c r="D50" s="30"/>
      <c r="E50" s="30" t="s">
        <v>0</v>
      </c>
      <c r="F50" s="30"/>
      <c r="G50" s="30"/>
      <c r="H50" s="139" t="s">
        <v>3</v>
      </c>
      <c r="I50" s="140">
        <v>4122</v>
      </c>
      <c r="J50" s="140"/>
      <c r="K50" s="30"/>
      <c r="L50" s="139" t="s">
        <v>3</v>
      </c>
      <c r="M50" s="141">
        <f>I50*C50</f>
        <v>0</v>
      </c>
      <c r="N50" s="142"/>
      <c r="O50" s="30"/>
      <c r="P50" s="30"/>
      <c r="Q50" s="30"/>
      <c r="R50" s="143"/>
      <c r="S50" s="30"/>
      <c r="T50" s="144"/>
      <c r="V50" s="6"/>
    </row>
    <row r="51" spans="1:27" s="4" customFormat="1" ht="15" customHeight="1" thickBot="1" x14ac:dyDescent="0.25">
      <c r="A51" s="30"/>
      <c r="B51" s="138"/>
      <c r="C51" s="15"/>
      <c r="D51" s="30"/>
      <c r="E51" s="30" t="s">
        <v>6</v>
      </c>
      <c r="F51" s="30"/>
      <c r="G51" s="30"/>
      <c r="H51" s="139" t="s">
        <v>3</v>
      </c>
      <c r="I51" s="140">
        <v>3090</v>
      </c>
      <c r="J51" s="140"/>
      <c r="K51" s="30"/>
      <c r="L51" s="139" t="s">
        <v>3</v>
      </c>
      <c r="M51" s="145">
        <f>I51*C51</f>
        <v>0</v>
      </c>
      <c r="N51" s="142"/>
      <c r="O51" s="30"/>
      <c r="P51" s="30"/>
      <c r="Q51" s="30"/>
      <c r="R51" s="143"/>
      <c r="S51" s="30"/>
      <c r="T51" s="144"/>
      <c r="V51" s="6"/>
    </row>
    <row r="52" spans="1:27" s="4" customFormat="1" ht="15" customHeight="1" thickBot="1" x14ac:dyDescent="0.25">
      <c r="A52" s="30"/>
      <c r="B52" s="138"/>
      <c r="C52" s="15"/>
      <c r="D52" s="30"/>
      <c r="E52" s="30" t="s">
        <v>7</v>
      </c>
      <c r="F52" s="30"/>
      <c r="G52" s="30"/>
      <c r="H52" s="139" t="s">
        <v>3</v>
      </c>
      <c r="I52" s="140">
        <v>3090</v>
      </c>
      <c r="J52" s="140"/>
      <c r="K52" s="30"/>
      <c r="L52" s="139" t="s">
        <v>3</v>
      </c>
      <c r="M52" s="145">
        <f>IF(M57&lt;M9,I52*C52*0.5,I52*C52)</f>
        <v>0</v>
      </c>
      <c r="N52" s="146">
        <f>IF(M57&gt;M7,1*0,1*0.5)</f>
        <v>0.5</v>
      </c>
      <c r="O52" s="30"/>
      <c r="P52" s="30"/>
      <c r="Q52" s="30" t="s">
        <v>3</v>
      </c>
      <c r="R52" s="145">
        <f>IF(M57&lt;M9,I52*C52*0.5,0)</f>
        <v>0</v>
      </c>
      <c r="S52" s="190">
        <f>IF(M57&gt;=M8,1*0,1*0.5)</f>
        <v>0.5</v>
      </c>
      <c r="T52" s="191"/>
      <c r="V52" s="6"/>
      <c r="AA52" s="24"/>
    </row>
    <row r="53" spans="1:27" s="4" customFormat="1" ht="15" customHeight="1" x14ac:dyDescent="0.2">
      <c r="A53" s="30"/>
      <c r="B53" s="138"/>
      <c r="C53" s="16"/>
      <c r="D53" s="30"/>
      <c r="E53" s="30" t="s">
        <v>1</v>
      </c>
      <c r="F53" s="30"/>
      <c r="G53" s="30"/>
      <c r="H53" s="139" t="s">
        <v>3</v>
      </c>
      <c r="I53" s="140">
        <v>1152</v>
      </c>
      <c r="J53" s="140">
        <f>MIN(C37,3)</f>
        <v>0</v>
      </c>
      <c r="K53" s="30"/>
      <c r="L53" s="139" t="s">
        <v>3</v>
      </c>
      <c r="M53" s="145">
        <f>IF(M57&lt;M8,I53*J53*0.2,I53*J53)</f>
        <v>0</v>
      </c>
      <c r="N53" s="146">
        <f>IF(M57&gt;M7,1*0,1*0.2)</f>
        <v>0.2</v>
      </c>
      <c r="O53" s="30"/>
      <c r="P53" s="30"/>
      <c r="Q53" s="30" t="s">
        <v>3</v>
      </c>
      <c r="R53" s="145">
        <f>IF(M57&lt;M8,I53*J53*0.8,0)</f>
        <v>0</v>
      </c>
      <c r="S53" s="190">
        <f>IF(M57&gt;=M8,1*0,1*0.8)</f>
        <v>0.8</v>
      </c>
      <c r="T53" s="191"/>
      <c r="V53" s="6"/>
      <c r="W53" s="6"/>
    </row>
    <row r="54" spans="1:27" s="4" customFormat="1" ht="15" customHeight="1" x14ac:dyDescent="0.2">
      <c r="A54" s="30"/>
      <c r="B54" s="138"/>
      <c r="C54" s="147"/>
      <c r="D54" s="30"/>
      <c r="E54" s="30"/>
      <c r="F54" s="30"/>
      <c r="G54" s="30"/>
      <c r="H54" s="139"/>
      <c r="I54" s="140"/>
      <c r="J54" s="140">
        <f>MAX(0,C53-J53)</f>
        <v>0</v>
      </c>
      <c r="K54" s="30"/>
      <c r="L54" s="148" t="s">
        <v>3</v>
      </c>
      <c r="M54" s="149">
        <f>IF(M57&lt;M8,0,I53*J54)</f>
        <v>0</v>
      </c>
      <c r="N54" s="146">
        <f>IF(M57&gt;M7,1*0,1*1)</f>
        <v>1</v>
      </c>
      <c r="O54" s="30"/>
      <c r="P54" s="30"/>
      <c r="Q54" s="30" t="s">
        <v>3</v>
      </c>
      <c r="R54" s="145">
        <f>IF(M57&lt;M8,I53*J54*1,0)</f>
        <v>0</v>
      </c>
      <c r="S54" s="190">
        <f>IF(M57&gt;=M8,1*0,1)</f>
        <v>1</v>
      </c>
      <c r="T54" s="191"/>
      <c r="V54" s="6"/>
      <c r="W54" s="6"/>
    </row>
    <row r="55" spans="1:27" ht="15" customHeight="1" x14ac:dyDescent="0.2">
      <c r="A55" s="27"/>
      <c r="B55" s="127"/>
      <c r="C55" s="27"/>
      <c r="D55" s="27"/>
      <c r="E55" s="27"/>
      <c r="F55" s="27"/>
      <c r="G55" s="27"/>
      <c r="H55" s="28"/>
      <c r="I55" s="27"/>
      <c r="J55" s="27"/>
      <c r="K55" s="27"/>
      <c r="L55" s="150"/>
      <c r="M55" s="151"/>
      <c r="N55" s="152" t="s">
        <v>3</v>
      </c>
      <c r="O55" s="153">
        <f>SUM(M50:M54)</f>
        <v>0</v>
      </c>
      <c r="P55" s="153"/>
      <c r="Q55" s="154"/>
      <c r="R55" s="151"/>
      <c r="S55" s="27"/>
      <c r="T55" s="129"/>
    </row>
    <row r="56" spans="1:27" ht="9.75" customHeight="1" thickBot="1" x14ac:dyDescent="0.25">
      <c r="A56" s="27"/>
      <c r="B56" s="127"/>
      <c r="C56" s="27"/>
      <c r="D56" s="27"/>
      <c r="E56" s="27"/>
      <c r="F56" s="27"/>
      <c r="G56" s="27"/>
      <c r="H56" s="28"/>
      <c r="I56" s="27"/>
      <c r="J56" s="27"/>
      <c r="K56" s="27"/>
      <c r="L56" s="150"/>
      <c r="M56" s="155"/>
      <c r="N56" s="156"/>
      <c r="O56" s="153"/>
      <c r="P56" s="156"/>
      <c r="Q56" s="154"/>
      <c r="R56" s="151"/>
      <c r="S56" s="27"/>
      <c r="T56" s="129"/>
    </row>
    <row r="57" spans="1:27" ht="18" customHeight="1" thickBot="1" x14ac:dyDescent="0.25">
      <c r="A57" s="27"/>
      <c r="B57" s="127"/>
      <c r="C57" s="182" t="s">
        <v>48</v>
      </c>
      <c r="D57" s="27"/>
      <c r="E57" s="27"/>
      <c r="F57" s="27"/>
      <c r="G57" s="27"/>
      <c r="H57" s="28"/>
      <c r="I57" s="27"/>
      <c r="J57" s="27"/>
      <c r="K57" s="27"/>
      <c r="L57" s="157" t="s">
        <v>3</v>
      </c>
      <c r="M57" s="158">
        <f>ROUNDDOWN(R42,-2)</f>
        <v>0</v>
      </c>
      <c r="N57" s="159"/>
      <c r="O57" s="153"/>
      <c r="P57" s="156"/>
      <c r="Q57" s="154"/>
      <c r="R57" s="151"/>
      <c r="S57" s="27"/>
      <c r="T57" s="129"/>
    </row>
    <row r="58" spans="1:27" ht="15" customHeight="1" x14ac:dyDescent="0.2">
      <c r="A58" s="27"/>
      <c r="B58" s="127"/>
      <c r="C58" s="27" t="s">
        <v>20</v>
      </c>
      <c r="D58" s="27"/>
      <c r="E58" s="27"/>
      <c r="F58" s="27"/>
      <c r="G58" s="27"/>
      <c r="H58" s="28"/>
      <c r="I58" s="160">
        <f>IF(M57&lt;=M12,M11,M11+(M57-M12)/100*M13)</f>
        <v>0.11</v>
      </c>
      <c r="J58" s="161" t="s">
        <v>49</v>
      </c>
      <c r="K58" s="162"/>
      <c r="L58" s="162"/>
      <c r="M58" s="29"/>
      <c r="N58" s="163" t="s">
        <v>3</v>
      </c>
      <c r="O58" s="164">
        <f>I58*M57*-1</f>
        <v>0</v>
      </c>
      <c r="P58" s="153"/>
      <c r="Q58" s="154"/>
      <c r="R58" s="151"/>
      <c r="S58" s="27"/>
      <c r="T58" s="129"/>
    </row>
    <row r="59" spans="1:27" ht="15" customHeight="1" x14ac:dyDescent="0.2">
      <c r="A59" s="27"/>
      <c r="B59" s="127"/>
      <c r="C59" s="27"/>
      <c r="D59" s="27"/>
      <c r="E59" s="27"/>
      <c r="F59" s="27"/>
      <c r="G59" s="150"/>
      <c r="H59" s="165"/>
      <c r="I59" s="162"/>
      <c r="J59" s="162"/>
      <c r="K59" s="162"/>
      <c r="L59" s="162"/>
      <c r="M59" s="29"/>
      <c r="N59" s="27"/>
      <c r="O59" s="166"/>
      <c r="P59" s="166"/>
      <c r="Q59" s="167" t="s">
        <v>3</v>
      </c>
      <c r="R59" s="168">
        <f>IF(R42&gt;=$M$7,0,MAX(SUM(O55:O58),0))</f>
        <v>0</v>
      </c>
      <c r="S59" s="27"/>
      <c r="T59" s="129"/>
    </row>
    <row r="60" spans="1:27" x14ac:dyDescent="0.2">
      <c r="A60" s="27"/>
      <c r="B60" s="127"/>
      <c r="C60" s="27"/>
      <c r="D60" s="27"/>
      <c r="E60" s="27"/>
      <c r="F60" s="27"/>
      <c r="G60" s="27"/>
      <c r="H60" s="28"/>
      <c r="I60" s="27"/>
      <c r="J60" s="27"/>
      <c r="K60" s="27"/>
      <c r="L60" s="27"/>
      <c r="M60" s="29"/>
      <c r="N60" s="27"/>
      <c r="O60" s="27"/>
      <c r="P60" s="27"/>
      <c r="Q60" s="154"/>
      <c r="R60" s="151"/>
      <c r="S60" s="27"/>
      <c r="T60" s="129"/>
    </row>
    <row r="61" spans="1:27" ht="15" customHeight="1" x14ac:dyDescent="0.2">
      <c r="A61" s="27"/>
      <c r="B61" s="127"/>
      <c r="C61" s="27"/>
      <c r="D61" s="27"/>
      <c r="E61" s="27"/>
      <c r="F61" s="27"/>
      <c r="G61" s="169"/>
      <c r="H61" s="28"/>
      <c r="I61" s="170" t="s">
        <v>10</v>
      </c>
      <c r="J61" s="27"/>
      <c r="K61" s="170"/>
      <c r="L61" s="27"/>
      <c r="M61" s="29"/>
      <c r="N61" s="27"/>
      <c r="O61" s="27"/>
      <c r="P61" s="27"/>
      <c r="Q61" s="171" t="s">
        <v>3</v>
      </c>
      <c r="R61" s="172">
        <f>IF(SUM(R52:R59)&gt;=M6,SUM(R52:R59)*1,0)</f>
        <v>0</v>
      </c>
      <c r="S61" s="27"/>
      <c r="T61" s="129"/>
    </row>
    <row r="62" spans="1:27" ht="13.5" thickBot="1" x14ac:dyDescent="0.25">
      <c r="A62" s="27"/>
      <c r="B62" s="127"/>
      <c r="C62" s="27"/>
      <c r="D62" s="27"/>
      <c r="E62" s="27"/>
      <c r="F62" s="27"/>
      <c r="G62" s="27"/>
      <c r="H62" s="28"/>
      <c r="I62" s="170"/>
      <c r="J62" s="27"/>
      <c r="K62" s="170"/>
      <c r="L62" s="27"/>
      <c r="M62" s="29"/>
      <c r="N62" s="27"/>
      <c r="O62" s="27"/>
      <c r="P62" s="27"/>
      <c r="Q62" s="173"/>
      <c r="R62" s="174"/>
      <c r="S62" s="27"/>
      <c r="T62" s="129"/>
    </row>
    <row r="63" spans="1:27" ht="16.5" customHeight="1" thickTop="1" thickBot="1" x14ac:dyDescent="0.25">
      <c r="A63" s="27"/>
      <c r="B63" s="175"/>
      <c r="C63" s="176"/>
      <c r="D63" s="176"/>
      <c r="E63" s="176"/>
      <c r="F63" s="176"/>
      <c r="G63" s="176"/>
      <c r="H63" s="177"/>
      <c r="I63" s="176"/>
      <c r="J63" s="176"/>
      <c r="K63" s="176"/>
      <c r="L63" s="176"/>
      <c r="M63" s="178"/>
      <c r="N63" s="176"/>
      <c r="O63" s="176"/>
      <c r="P63" s="176"/>
      <c r="Q63" s="176"/>
      <c r="R63" s="178"/>
      <c r="S63" s="176"/>
      <c r="T63" s="179"/>
    </row>
    <row r="64" spans="1:27" ht="17.25" customHeight="1" x14ac:dyDescent="0.2">
      <c r="A64" s="27"/>
      <c r="B64" s="27"/>
      <c r="C64" s="27"/>
      <c r="D64" s="27"/>
      <c r="E64" s="27"/>
      <c r="F64" s="27"/>
      <c r="G64" s="27"/>
      <c r="H64" s="28"/>
      <c r="I64" s="27"/>
      <c r="J64" s="27"/>
      <c r="K64" s="27"/>
      <c r="L64" s="27"/>
      <c r="M64" s="29"/>
      <c r="N64" s="27"/>
      <c r="O64" s="27"/>
      <c r="P64" s="27"/>
      <c r="Q64" s="27"/>
      <c r="R64" s="29"/>
      <c r="S64" s="27"/>
      <c r="T64" s="27"/>
      <c r="U64" s="2"/>
    </row>
    <row r="65" spans="1:22" ht="6" customHeight="1" x14ac:dyDescent="0.2">
      <c r="A65" s="27"/>
      <c r="B65" s="44"/>
      <c r="C65" s="44"/>
      <c r="D65" s="44"/>
      <c r="E65" s="44"/>
      <c r="F65" s="44"/>
      <c r="G65" s="44"/>
      <c r="H65" s="118"/>
      <c r="I65" s="44"/>
      <c r="J65" s="44"/>
      <c r="K65" s="44"/>
      <c r="L65" s="44"/>
      <c r="M65" s="120"/>
      <c r="N65" s="44"/>
      <c r="O65" s="44"/>
      <c r="P65" s="44"/>
      <c r="Q65" s="44"/>
      <c r="R65" s="120"/>
      <c r="S65" s="44"/>
      <c r="T65" s="44"/>
    </row>
    <row r="66" spans="1:22" ht="18.75" customHeight="1" x14ac:dyDescent="0.2">
      <c r="A66" s="27"/>
      <c r="B66" s="180" t="s">
        <v>12</v>
      </c>
      <c r="C66" s="44" t="s">
        <v>27</v>
      </c>
      <c r="D66" s="44"/>
      <c r="E66" s="44"/>
      <c r="F66" s="44"/>
      <c r="G66" s="44"/>
      <c r="H66" s="118"/>
      <c r="I66" s="44"/>
      <c r="J66" s="44"/>
      <c r="K66" s="44"/>
      <c r="L66" s="44"/>
      <c r="M66" s="120"/>
      <c r="N66" s="44"/>
      <c r="O66" s="44"/>
      <c r="P66" s="44"/>
      <c r="Q66" s="44"/>
      <c r="R66" s="120"/>
      <c r="S66" s="44"/>
      <c r="T66" s="44"/>
    </row>
    <row r="67" spans="1:22" ht="8.25" customHeight="1" x14ac:dyDescent="0.2">
      <c r="A67" s="27"/>
      <c r="B67" s="180"/>
      <c r="C67" s="44"/>
      <c r="D67" s="44"/>
      <c r="E67" s="44"/>
      <c r="F67" s="44"/>
      <c r="G67" s="44"/>
      <c r="H67" s="118"/>
      <c r="I67" s="44"/>
      <c r="J67" s="44"/>
      <c r="K67" s="44"/>
      <c r="L67" s="44"/>
      <c r="M67" s="120"/>
      <c r="N67" s="44"/>
      <c r="O67" s="44"/>
      <c r="P67" s="44"/>
      <c r="Q67" s="44"/>
      <c r="R67" s="120"/>
      <c r="S67" s="44"/>
      <c r="T67" s="44"/>
    </row>
    <row r="68" spans="1:22" ht="64.5" customHeight="1" x14ac:dyDescent="0.2">
      <c r="A68" s="27"/>
      <c r="B68" s="181" t="s">
        <v>12</v>
      </c>
      <c r="C68" s="187" t="s">
        <v>52</v>
      </c>
      <c r="D68" s="187"/>
      <c r="E68" s="187"/>
      <c r="F68" s="187"/>
      <c r="G68" s="187"/>
      <c r="H68" s="187"/>
      <c r="I68" s="187"/>
      <c r="J68" s="187"/>
      <c r="K68" s="187"/>
      <c r="L68" s="187"/>
      <c r="M68" s="187"/>
      <c r="N68" s="187"/>
      <c r="O68" s="187"/>
      <c r="P68" s="187"/>
      <c r="Q68" s="187"/>
      <c r="R68" s="187"/>
      <c r="S68" s="44"/>
      <c r="T68" s="44"/>
    </row>
    <row r="69" spans="1:22" ht="3" customHeight="1" x14ac:dyDescent="0.2">
      <c r="A69" s="27"/>
      <c r="B69" s="44"/>
      <c r="C69" s="193"/>
      <c r="D69" s="193"/>
      <c r="E69" s="193"/>
      <c r="F69" s="194"/>
      <c r="G69" s="194"/>
      <c r="H69" s="194"/>
      <c r="I69" s="194"/>
      <c r="J69" s="194"/>
      <c r="K69" s="194"/>
      <c r="L69" s="194"/>
      <c r="M69" s="194"/>
      <c r="N69" s="194"/>
      <c r="O69" s="194"/>
      <c r="P69" s="194"/>
      <c r="Q69" s="194"/>
      <c r="R69" s="194"/>
      <c r="S69" s="44"/>
      <c r="T69" s="44"/>
    </row>
    <row r="70" spans="1:22" ht="22.5" hidden="1" customHeight="1" x14ac:dyDescent="0.2">
      <c r="A70" s="27"/>
      <c r="U70" s="2"/>
    </row>
    <row r="71" spans="1:22" hidden="1" x14ac:dyDescent="0.2">
      <c r="B71" s="3"/>
      <c r="C71" s="183" t="s">
        <v>53</v>
      </c>
      <c r="D71" s="183"/>
      <c r="E71" s="183"/>
      <c r="F71" s="183"/>
      <c r="G71" s="183"/>
      <c r="H71" s="183"/>
      <c r="I71" s="183"/>
      <c r="J71" s="183"/>
      <c r="K71" s="183"/>
      <c r="L71" s="183"/>
      <c r="M71" s="183"/>
      <c r="N71" s="183"/>
      <c r="O71" s="183"/>
      <c r="P71" s="183"/>
      <c r="Q71" s="183"/>
      <c r="R71" s="183"/>
      <c r="S71" s="183"/>
      <c r="T71" s="183"/>
      <c r="U71" s="183"/>
      <c r="V71" s="183"/>
    </row>
    <row r="72" spans="1:22" ht="26.25" customHeight="1" x14ac:dyDescent="0.2">
      <c r="C72" s="183"/>
      <c r="D72" s="183"/>
      <c r="E72" s="183"/>
      <c r="F72" s="183"/>
      <c r="G72" s="183"/>
      <c r="H72" s="183"/>
      <c r="I72" s="183"/>
      <c r="J72" s="183"/>
      <c r="K72" s="183"/>
      <c r="L72" s="183"/>
      <c r="M72" s="183"/>
      <c r="N72" s="183"/>
      <c r="O72" s="183"/>
      <c r="P72" s="183"/>
      <c r="Q72" s="183"/>
      <c r="R72" s="183"/>
      <c r="S72" s="183"/>
      <c r="T72" s="183"/>
      <c r="U72" s="183"/>
      <c r="V72" s="183"/>
    </row>
    <row r="73" spans="1:22" ht="24.75" customHeight="1" x14ac:dyDescent="0.2"/>
  </sheetData>
  <sheetProtection algorithmName="SHA-512" hashValue="vYcARG2aW7neK4wNi6vazGwJnJ6XIhrygNfNHKamr+ko13urTWdQlCVnhvgKz+pks8Otvmc4uirXnpTATPbMrA==" saltValue="hxVWFSYbHaP0uMzNdEfKzQ==" spinCount="100000" sheet="1" selectLockedCells="1"/>
  <mergeCells count="11">
    <mergeCell ref="C71:V72"/>
    <mergeCell ref="B46:T46"/>
    <mergeCell ref="C68:R68"/>
    <mergeCell ref="H48:I48"/>
    <mergeCell ref="L48:N48"/>
    <mergeCell ref="C48:G48"/>
    <mergeCell ref="S52:T52"/>
    <mergeCell ref="S53:T53"/>
    <mergeCell ref="Q48:T48"/>
    <mergeCell ref="S54:T54"/>
    <mergeCell ref="C69:R69"/>
  </mergeCells>
  <phoneticPr fontId="2" type="noConversion"/>
  <conditionalFormatting sqref="N52:N54 S52:S54">
    <cfRule type="cellIs" dxfId="0" priority="1" stopIfTrue="1" operator="equal">
      <formula>0</formula>
    </cfRule>
  </conditionalFormatting>
  <pageMargins left="0.59055118110236227" right="0.23622047244094491" top="0.39370078740157483" bottom="0.55118110236220474" header="0.39370078740157483" footer="0.19685039370078741"/>
  <pageSetup paperSize="9" scale="72" orientation="portrait" r:id="rId1"/>
  <headerFooter alignWithMargins="0">
    <oddFooter>&amp;R&amp;D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Berechnungsformular</vt:lpstr>
      <vt:lpstr>Berechnungsformular!Druckbereich</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 Planzer / GSUD</dc:creator>
  <cp:lastModifiedBy>Rohrer Annelis</cp:lastModifiedBy>
  <cp:lastPrinted>2017-05-31T13:59:51Z</cp:lastPrinted>
  <dcterms:created xsi:type="dcterms:W3CDTF">2005-12-14T13:09:20Z</dcterms:created>
  <dcterms:modified xsi:type="dcterms:W3CDTF">2021-03-22T12:49:47Z</dcterms:modified>
</cp:coreProperties>
</file>